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P:\Grupos\Tragsega\GRUPOS\Area 9\PROYECTOS\ABIERTOS\INLAC 2526\Documentación\Documentación\SILAC\REPORTES POWER BI\BBDD\INDICE A2 y A3\Actualizaciones mensuales\"/>
    </mc:Choice>
  </mc:AlternateContent>
  <xr:revisionPtr revIDLastSave="0" documentId="13_ncr:1_{173C2187-C089-42F9-A5ED-C9208F5806A8}" xr6:coauthVersionLast="47" xr6:coauthVersionMax="47" xr10:uidLastSave="{00000000-0000-0000-0000-000000000000}"/>
  <bookViews>
    <workbookView xWindow="-28920" yWindow="-120" windowWidth="29040" windowHeight="15720" xr2:uid="{762100D5-41D7-4FE0-893E-A2AD2A11A8DC}"/>
  </bookViews>
  <sheets>
    <sheet name="Índices A2 y A3" sheetId="1" r:id="rId1"/>
  </sheets>
  <externalReferences>
    <externalReference r:id="rId2"/>
    <externalReference r:id="rId3"/>
    <externalReference r:id="rId4"/>
    <externalReference r:id="rId5"/>
  </externalReferences>
  <definedNames>
    <definedName name="____________________st1">#REF!</definedName>
    <definedName name="____________________st2">#REF!</definedName>
    <definedName name="___________________st1">#REF!</definedName>
    <definedName name="___________________st2">#REF!</definedName>
    <definedName name="__________________st1">#REF!</definedName>
    <definedName name="__________________st2">#REF!</definedName>
    <definedName name="_________________st1">#REF!</definedName>
    <definedName name="_________________st2">#REF!</definedName>
    <definedName name="________________st1">#REF!</definedName>
    <definedName name="________________st2">#REF!</definedName>
    <definedName name="_______________st1">#REF!</definedName>
    <definedName name="_______________st2">#REF!</definedName>
    <definedName name="_____________st1">#REF!</definedName>
    <definedName name="_____________st2">#REF!</definedName>
    <definedName name="____________st1">#REF!</definedName>
    <definedName name="____________st2">#REF!</definedName>
    <definedName name="___________st1">#REF!</definedName>
    <definedName name="___________st2">#REF!</definedName>
    <definedName name="__________st1">#REF!</definedName>
    <definedName name="__________st2">#REF!</definedName>
    <definedName name="_________st1">#REF!</definedName>
    <definedName name="_________st2">#REF!</definedName>
    <definedName name="________st1">#REF!</definedName>
    <definedName name="________st2">#REF!</definedName>
    <definedName name="_______st1">#REF!</definedName>
    <definedName name="_______st2">#REF!</definedName>
    <definedName name="______st1">#REF!</definedName>
    <definedName name="______st2">#REF!</definedName>
    <definedName name="_____st1">#REF!</definedName>
    <definedName name="_____st2">#REF!</definedName>
    <definedName name="____adj129">#REF!</definedName>
    <definedName name="____mgr94">4%</definedName>
    <definedName name="____st1">#REF!</definedName>
    <definedName name="____st2">#REF!</definedName>
    <definedName name="___adj129">#REF!</definedName>
    <definedName name="___mgr94">4%</definedName>
    <definedName name="___st1">#REF!</definedName>
    <definedName name="___st2">#REF!</definedName>
    <definedName name="__adj129">#REF!</definedName>
    <definedName name="__mgr94">4%</definedName>
    <definedName name="__st1">#REF!</definedName>
    <definedName name="__st2">#REF!</definedName>
    <definedName name="_1">#REF!</definedName>
    <definedName name="_a1">#REF!</definedName>
    <definedName name="_adj129">#REF!</definedName>
    <definedName name="_mgr94">4%</definedName>
    <definedName name="_st1">#REF!</definedName>
    <definedName name="_st2">#REF!</definedName>
    <definedName name="a1x">#REF!</definedName>
    <definedName name="abc">#REF!</definedName>
    <definedName name="adj142b">#REF!</definedName>
    <definedName name="aq">#REF!</definedName>
    <definedName name="_xlnm.Print_Area" localSheetId="0">'Índices A2 y A3'!$A$1:$Y$163</definedName>
    <definedName name="_xlnm.Print_Area">#REF!</definedName>
    <definedName name="az">#REF!,#REF!,#REF!</definedName>
    <definedName name="b1x">#REF!</definedName>
    <definedName name="BABE">#REF!</definedName>
    <definedName name="BABEN">#REF!</definedName>
    <definedName name="BABI">#REF!</definedName>
    <definedName name="BABIN">#REF!</definedName>
    <definedName name="BABP">#REF!</definedName>
    <definedName name="BABPN">#REF!</definedName>
    <definedName name="bbc">#REF!</definedName>
    <definedName name="BTOE">#REF!</definedName>
    <definedName name="BTOEN">#REF!</definedName>
    <definedName name="BTOI">#REF!</definedName>
    <definedName name="BTOIN">#REF!</definedName>
    <definedName name="BTOP">#REF!</definedName>
    <definedName name="BTOPN">#REF!</definedName>
    <definedName name="BUTE">#REF!</definedName>
    <definedName name="BUTEN">#REF!</definedName>
    <definedName name="BUTI">#REF!</definedName>
    <definedName name="BUTIN">#REF!</definedName>
    <definedName name="BUTP">#REF!</definedName>
    <definedName name="BUTPN">#REF!</definedName>
    <definedName name="cbbeu">0.007</definedName>
    <definedName name="cboil">0.995</definedName>
    <definedName name="cbutter">0.827</definedName>
    <definedName name="cche">0.238</definedName>
    <definedName name="ccon">0.08</definedName>
    <definedName name="cfres">0.033</definedName>
    <definedName name="CHEE">#REF!</definedName>
    <definedName name="CHEEN">#REF!</definedName>
    <definedName name="CHEI">#REF!</definedName>
    <definedName name="CHEIN">#REF!</definedName>
    <definedName name="CHEP">#REF!</definedName>
    <definedName name="CHEPN">#REF!</definedName>
    <definedName name="coef_BEURRE_CONC">#REF!</definedName>
    <definedName name="coef_CREME">#REF!</definedName>
    <definedName name="coln10">#REF!,#REF!,#REF!,#REF!,#REF!,#REF!,#REF!,#REF!,#REF!,#REF!</definedName>
    <definedName name="coln15">#REF!,#REF!,#REF!,#REF!,#REF!,#REF!,#REF!,#REF!,#REF!,#REF!,#REF!,#REF!,#REF!,#REF!,#REF!</definedName>
    <definedName name="csmp">0.007</definedName>
    <definedName name="cur_line">#REF!</definedName>
    <definedName name="cwomp">0.26</definedName>
    <definedName name="dat">#REF!</definedName>
    <definedName name="DatJO">[1]param!$E$9</definedName>
    <definedName name="DEL">#REF!</definedName>
    <definedName name="DELN">#REF!</definedName>
    <definedName name="display">#REF!</definedName>
    <definedName name="e">#REF!</definedName>
    <definedName name="e1x">#REF!</definedName>
    <definedName name="fname">[2]param!$B$3</definedName>
    <definedName name="_xlnm.Recorder">#REF!</definedName>
    <definedName name="home">#REF!</definedName>
    <definedName name="i">#REF!</definedName>
    <definedName name="kd054_dataGATT_List">#REF!</definedName>
    <definedName name="o">#REF!</definedName>
    <definedName name="OMPE">#REF!</definedName>
    <definedName name="OMPEN">#REF!</definedName>
    <definedName name="OMPI">#REF!</definedName>
    <definedName name="OMPIN">#REF!</definedName>
    <definedName name="pat">#REF!</definedName>
    <definedName name="root">[2]param!$B$2</definedName>
    <definedName name="s">#REF!</definedName>
    <definedName name="s1x">#REF!</definedName>
    <definedName name="s2x">#REF!</definedName>
    <definedName name="SEMP">#REF!</definedName>
    <definedName name="SEMPN">#REF!</definedName>
    <definedName name="SMPE">#REF!</definedName>
    <definedName name="SMPEN">#REF!</definedName>
    <definedName name="SMPI">#REF!</definedName>
    <definedName name="SMPIN">#REF!</definedName>
    <definedName name="SMPP">#REF!</definedName>
    <definedName name="SMPPN">#REF!</definedName>
    <definedName name="solver_adj" localSheetId="0" hidden="1">'Índices A2 y A3'!$I$4:$N$4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lhs1" localSheetId="0" hidden="1">'Índices A2 y A3'!$I$4</definedName>
    <definedName name="solver_lhs10" localSheetId="0" hidden="1">'Índices A2 y A3'!$M$4</definedName>
    <definedName name="solver_lhs11" localSheetId="0" hidden="1">'Índices A2 y A3'!$N$4</definedName>
    <definedName name="solver_lhs12" localSheetId="0" hidden="1">'Índices A2 y A3'!$N$4</definedName>
    <definedName name="solver_lhs13" localSheetId="0" hidden="1">'Índices A2 y A3'!$O$4</definedName>
    <definedName name="solver_lhs2" localSheetId="0" hidden="1">'Índices A2 y A3'!$I$4</definedName>
    <definedName name="solver_lhs3" localSheetId="0" hidden="1">'Índices A2 y A3'!$J$4</definedName>
    <definedName name="solver_lhs4" localSheetId="0" hidden="1">'Índices A2 y A3'!$J$4</definedName>
    <definedName name="solver_lhs5" localSheetId="0" hidden="1">'Índices A2 y A3'!$K$4</definedName>
    <definedName name="solver_lhs6" localSheetId="0" hidden="1">'Índices A2 y A3'!$K$4</definedName>
    <definedName name="solver_lhs7" localSheetId="0" hidden="1">'Índices A2 y A3'!$L$4</definedName>
    <definedName name="solver_lhs8" localSheetId="0" hidden="1">'Índices A2 y A3'!$L$4</definedName>
    <definedName name="solver_lhs9" localSheetId="0" hidden="1">'Índices A2 y A3'!$M$4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13</definedName>
    <definedName name="solver_nwt" localSheetId="0" hidden="1">1</definedName>
    <definedName name="solver_opt" localSheetId="0" hidden="1">'Índices A2 y A3'!#REF!</definedName>
    <definedName name="solver_pre" localSheetId="0" hidden="1">0.000001</definedName>
    <definedName name="solver_rbv" localSheetId="0" hidden="1">1</definedName>
    <definedName name="solver_rel1" localSheetId="0" hidden="1">1</definedName>
    <definedName name="solver_rel10" localSheetId="0" hidden="1">3</definedName>
    <definedName name="solver_rel11" localSheetId="0" hidden="1">1</definedName>
    <definedName name="solver_rel12" localSheetId="0" hidden="1">3</definedName>
    <definedName name="solver_rel13" localSheetId="0" hidden="1">2</definedName>
    <definedName name="solver_rel2" localSheetId="0" hidden="1">3</definedName>
    <definedName name="solver_rel3" localSheetId="0" hidden="1">1</definedName>
    <definedName name="solver_rel4" localSheetId="0" hidden="1">3</definedName>
    <definedName name="solver_rel5" localSheetId="0" hidden="1">1</definedName>
    <definedName name="solver_rel6" localSheetId="0" hidden="1">3</definedName>
    <definedName name="solver_rel7" localSheetId="0" hidden="1">1</definedName>
    <definedName name="solver_rel8" localSheetId="0" hidden="1">3</definedName>
    <definedName name="solver_rel9" localSheetId="0" hidden="1">1</definedName>
    <definedName name="solver_rhs1" localSheetId="0" hidden="1">20%</definedName>
    <definedName name="solver_rhs10" localSheetId="0" hidden="1">20%</definedName>
    <definedName name="solver_rhs11" localSheetId="0" hidden="1">20%</definedName>
    <definedName name="solver_rhs12" localSheetId="0" hidden="1">10%</definedName>
    <definedName name="solver_rhs13" localSheetId="0" hidden="1">100%</definedName>
    <definedName name="solver_rhs2" localSheetId="0" hidden="1">10%</definedName>
    <definedName name="solver_rhs3" localSheetId="0" hidden="1">10%</definedName>
    <definedName name="solver_rhs4" localSheetId="0" hidden="1">5%</definedName>
    <definedName name="solver_rhs5" localSheetId="0" hidden="1">20%</definedName>
    <definedName name="solver_rhs6" localSheetId="0" hidden="1">5%</definedName>
    <definedName name="solver_rhs7" localSheetId="0" hidden="1">20%</definedName>
    <definedName name="solver_rhs8" localSheetId="0" hidden="1">10%</definedName>
    <definedName name="solver_rhs9" localSheetId="0" hidden="1">40%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2</definedName>
    <definedName name="solver_val" localSheetId="0" hidden="1">0</definedName>
    <definedName name="solver_ver" localSheetId="0" hidden="1">3</definedName>
    <definedName name="ss" hidden="1">{#N/A,#N/A,TRUE,"btr82A";#N/A,#N/A,TRUE,"btr80A";#N/A,#N/A,TRUE,"CtrA";#N/A,#N/A,TRUE,"btr82B";#N/A,#N/A,TRUE,"btr80B";#N/A,#N/A,TRUE,"CtrB";#N/A,#N/A,TRUE,"creme";#N/A,#N/A,TRUE,"bntr82A";#N/A,#N/A,TRUE,"bntr80A";#N/A,#N/A,TRUE,"contrA";#N/A,#N/A,TRUE,"bntr82B";#N/A,#N/A,TRUE,"bntr80B";#N/A,#N/A,TRUE,"contrB"}</definedName>
    <definedName name="stjan">#REF!</definedName>
    <definedName name="stjan1">#REF!</definedName>
    <definedName name="total">#REF!</definedName>
    <definedName name="WMPP">#REF!</definedName>
    <definedName name="WMPPN">#REF!</definedName>
    <definedName name="wrn.all." hidden="1">{#N/A,#N/A,TRUE,"btr82A";#N/A,#N/A,TRUE,"btr80A";#N/A,#N/A,TRUE,"CtrA";#N/A,#N/A,TRUE,"btr82B";#N/A,#N/A,TRUE,"btr80B";#N/A,#N/A,TRUE,"CtrB";#N/A,#N/A,TRUE,"creme";#N/A,#N/A,TRUE,"bntr82A";#N/A,#N/A,TRUE,"bntr80A";#N/A,#N/A,TRUE,"contrA";#N/A,#N/A,TRUE,"bntr82B";#N/A,#N/A,TRUE,"bntr80B";#N/A,#N/A,TRUE,"contrB"}</definedName>
    <definedName name="wrn.alles." hidden="1">{#N/A,#N/A,TRUE,"refund_development";#N/A,#N/A,TRUE,"rest. fromages USA-099";#N/A,#N/A,TRUE,"groupes ";#N/A,#N/A,TRUE,"explication changements"}</definedName>
    <definedName name="wrn.communications." hidden="1">{#N/A,#N/A,FALSE,"art 5 - II";#N/A,#N/A,FALSE,"Art. 6.2 - II";#N/A,#N/A,FALSE,"Art 6.2.e+f+g";#N/A,#N/A,FALSE,"Art. 6.3a + 4";#N/A,#N/A,FALSE,"Art.49 + 9"}</definedName>
    <definedName name="wrn.EXIMAUTO." hidden="1">{#N/A,#N/A,TRUE,"EX1997";#N/A,#N/A,TRUE,"IM1997"}</definedName>
    <definedName name="xx" hidden="1">{#N/A,#N/A,TRUE,"btr82A";#N/A,#N/A,TRUE,"btr80A";#N/A,#N/A,TRUE,"CtrA";#N/A,#N/A,TRUE,"btr82B";#N/A,#N/A,TRUE,"btr80B";#N/A,#N/A,TRUE,"CtrB";#N/A,#N/A,TRUE,"creme";#N/A,#N/A,TRUE,"bntr82A";#N/A,#N/A,TRUE,"bntr80A";#N/A,#N/A,TRUE,"contrA";#N/A,#N/A,TRUE,"bntr82B";#N/A,#N/A,TRUE,"bntr80B";#N/A,#N/A,TRUE,"contrB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141" i="1" l="1"/>
  <c r="T141" i="1"/>
  <c r="V141" i="1" s="1"/>
  <c r="U141" i="1"/>
  <c r="P141" i="1"/>
  <c r="X141" i="1" l="1"/>
  <c r="G142" i="1" l="1"/>
  <c r="N142" i="1" s="1"/>
  <c r="F142" i="1"/>
  <c r="M142" i="1" s="1"/>
  <c r="E142" i="1"/>
  <c r="L142" i="1" s="1"/>
  <c r="D142" i="1"/>
  <c r="K142" i="1" s="1"/>
  <c r="C142" i="1"/>
  <c r="J142" i="1" s="1"/>
  <c r="B142" i="1"/>
  <c r="I142" i="1" s="1"/>
  <c r="G140" i="1"/>
  <c r="N140" i="1" s="1"/>
  <c r="F140" i="1"/>
  <c r="M140" i="1" s="1"/>
  <c r="E140" i="1"/>
  <c r="L140" i="1" s="1"/>
  <c r="D140" i="1"/>
  <c r="K140" i="1" s="1"/>
  <c r="C140" i="1"/>
  <c r="J140" i="1" s="1"/>
  <c r="B140" i="1"/>
  <c r="I140" i="1" s="1"/>
  <c r="T142" i="1" l="1"/>
  <c r="P142" i="1"/>
  <c r="U142" i="1"/>
  <c r="P140" i="1"/>
  <c r="Q141" i="1" s="1"/>
  <c r="U140" i="1"/>
  <c r="T140" i="1"/>
  <c r="Q142" i="1" l="1"/>
  <c r="R142" i="1"/>
  <c r="V142" i="1"/>
  <c r="Q140" i="1"/>
  <c r="V140" i="1"/>
  <c r="W141" i="1" s="1"/>
  <c r="R140" i="1"/>
  <c r="W142" i="1" l="1"/>
  <c r="X142" i="1"/>
  <c r="X140" i="1"/>
  <c r="W140" i="1"/>
  <c r="F19" i="1" l="1"/>
  <c r="F18" i="1"/>
  <c r="F17" i="1"/>
  <c r="F16" i="1"/>
  <c r="F15" i="1"/>
  <c r="F14" i="1"/>
  <c r="F13" i="1"/>
  <c r="F12" i="1"/>
  <c r="F11" i="1"/>
  <c r="F10" i="1"/>
  <c r="F9" i="1"/>
  <c r="F8" i="1"/>
  <c r="G7" i="1"/>
  <c r="F7" i="1"/>
  <c r="M32" i="1" s="1"/>
  <c r="E7" i="1"/>
  <c r="D7" i="1"/>
  <c r="C7" i="1"/>
  <c r="B7" i="1"/>
  <c r="N42" i="1" l="1"/>
  <c r="M28" i="1"/>
  <c r="J38" i="1"/>
  <c r="L36" i="1"/>
  <c r="M41" i="1"/>
  <c r="M11" i="1"/>
  <c r="M36" i="1"/>
  <c r="M19" i="1"/>
  <c r="M21" i="1"/>
  <c r="M15" i="1"/>
  <c r="M24" i="1"/>
  <c r="M8" i="1"/>
  <c r="M12" i="1"/>
  <c r="M16" i="1"/>
  <c r="M20" i="1"/>
  <c r="M26" i="1"/>
  <c r="M34" i="1"/>
  <c r="M10" i="1"/>
  <c r="M14" i="1"/>
  <c r="M18" i="1"/>
  <c r="M22" i="1"/>
  <c r="M30" i="1"/>
  <c r="M40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47" i="1"/>
  <c r="I44" i="1"/>
  <c r="I49" i="1"/>
  <c r="I42" i="1"/>
  <c r="I38" i="1"/>
  <c r="I50" i="1"/>
  <c r="I46" i="1"/>
  <c r="I43" i="1"/>
  <c r="I39" i="1"/>
  <c r="K139" i="1"/>
  <c r="K135" i="1"/>
  <c r="K131" i="1"/>
  <c r="K127" i="1"/>
  <c r="K123" i="1"/>
  <c r="K138" i="1"/>
  <c r="K134" i="1"/>
  <c r="K130" i="1"/>
  <c r="K126" i="1"/>
  <c r="K122" i="1"/>
  <c r="K121" i="1"/>
  <c r="K120" i="1"/>
  <c r="K119" i="1"/>
  <c r="K118" i="1"/>
  <c r="K117" i="1"/>
  <c r="K116" i="1"/>
  <c r="K115" i="1"/>
  <c r="K137" i="1"/>
  <c r="K133" i="1"/>
  <c r="K129" i="1"/>
  <c r="K125" i="1"/>
  <c r="K136" i="1"/>
  <c r="K132" i="1"/>
  <c r="K128" i="1"/>
  <c r="K124" i="1"/>
  <c r="K112" i="1"/>
  <c r="K111" i="1"/>
  <c r="K109" i="1"/>
  <c r="K114" i="1"/>
  <c r="K110" i="1"/>
  <c r="K113" i="1"/>
  <c r="K90" i="1"/>
  <c r="K89" i="1"/>
  <c r="K88" i="1"/>
  <c r="K87" i="1"/>
  <c r="K86" i="1"/>
  <c r="K82" i="1"/>
  <c r="K78" i="1"/>
  <c r="K74" i="1"/>
  <c r="K49" i="1"/>
  <c r="K42" i="1"/>
  <c r="K85" i="1"/>
  <c r="K81" i="1"/>
  <c r="K77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84" i="1"/>
  <c r="K80" i="1"/>
  <c r="K76" i="1"/>
  <c r="K47" i="1"/>
  <c r="K44" i="1"/>
  <c r="K40" i="1"/>
  <c r="K83" i="1"/>
  <c r="K79" i="1"/>
  <c r="K75" i="1"/>
  <c r="K48" i="1"/>
  <c r="K45" i="1"/>
  <c r="K41" i="1"/>
  <c r="I7" i="1"/>
  <c r="M7" i="1"/>
  <c r="J8" i="1"/>
  <c r="N8" i="1"/>
  <c r="K9" i="1"/>
  <c r="J10" i="1"/>
  <c r="N10" i="1"/>
  <c r="I11" i="1"/>
  <c r="L12" i="1"/>
  <c r="K13" i="1"/>
  <c r="J14" i="1"/>
  <c r="N14" i="1"/>
  <c r="I15" i="1"/>
  <c r="L16" i="1"/>
  <c r="K17" i="1"/>
  <c r="J18" i="1"/>
  <c r="N18" i="1"/>
  <c r="I19" i="1"/>
  <c r="L20" i="1"/>
  <c r="I21" i="1"/>
  <c r="J22" i="1"/>
  <c r="N22" i="1"/>
  <c r="K23" i="1"/>
  <c r="L24" i="1"/>
  <c r="I25" i="1"/>
  <c r="M25" i="1"/>
  <c r="J26" i="1"/>
  <c r="N26" i="1"/>
  <c r="K27" i="1"/>
  <c r="L28" i="1"/>
  <c r="I29" i="1"/>
  <c r="M29" i="1"/>
  <c r="J30" i="1"/>
  <c r="N30" i="1"/>
  <c r="K31" i="1"/>
  <c r="L32" i="1"/>
  <c r="I33" i="1"/>
  <c r="M33" i="1"/>
  <c r="J34" i="1"/>
  <c r="N34" i="1"/>
  <c r="K35" i="1"/>
  <c r="I37" i="1"/>
  <c r="N37" i="1"/>
  <c r="N38" i="1"/>
  <c r="I41" i="1"/>
  <c r="M42" i="1"/>
  <c r="M48" i="1"/>
  <c r="J49" i="1"/>
  <c r="M50" i="1"/>
  <c r="I51" i="1"/>
  <c r="M51" i="1"/>
  <c r="L52" i="1"/>
  <c r="K53" i="1"/>
  <c r="J54" i="1"/>
  <c r="N54" i="1"/>
  <c r="I55" i="1"/>
  <c r="M55" i="1"/>
  <c r="L56" i="1"/>
  <c r="I58" i="1"/>
  <c r="M58" i="1"/>
  <c r="I60" i="1"/>
  <c r="M60" i="1"/>
  <c r="I62" i="1"/>
  <c r="M62" i="1"/>
  <c r="I64" i="1"/>
  <c r="M64" i="1"/>
  <c r="I66" i="1"/>
  <c r="M66" i="1"/>
  <c r="I68" i="1"/>
  <c r="M68" i="1"/>
  <c r="I70" i="1"/>
  <c r="M70" i="1"/>
  <c r="I72" i="1"/>
  <c r="M72" i="1"/>
  <c r="K7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72" i="1"/>
  <c r="L71" i="1"/>
  <c r="L70" i="1"/>
  <c r="L69" i="1"/>
  <c r="L68" i="1"/>
  <c r="L67" i="1"/>
  <c r="L66" i="1"/>
  <c r="L65" i="1"/>
  <c r="L50" i="1"/>
  <c r="L46" i="1"/>
  <c r="L43" i="1"/>
  <c r="L73" i="1"/>
  <c r="L48" i="1"/>
  <c r="L45" i="1"/>
  <c r="L41" i="1"/>
  <c r="L37" i="1"/>
  <c r="L49" i="1"/>
  <c r="L42" i="1"/>
  <c r="L38" i="1"/>
  <c r="J7" i="1"/>
  <c r="N7" i="1"/>
  <c r="K8" i="1"/>
  <c r="L9" i="1"/>
  <c r="K10" i="1"/>
  <c r="J11" i="1"/>
  <c r="N11" i="1"/>
  <c r="I12" i="1"/>
  <c r="L13" i="1"/>
  <c r="K14" i="1"/>
  <c r="J15" i="1"/>
  <c r="N15" i="1"/>
  <c r="I16" i="1"/>
  <c r="L17" i="1"/>
  <c r="K18" i="1"/>
  <c r="J19" i="1"/>
  <c r="N19" i="1"/>
  <c r="I20" i="1"/>
  <c r="J21" i="1"/>
  <c r="N21" i="1"/>
  <c r="K22" i="1"/>
  <c r="L23" i="1"/>
  <c r="I24" i="1"/>
  <c r="J25" i="1"/>
  <c r="N25" i="1"/>
  <c r="K26" i="1"/>
  <c r="L27" i="1"/>
  <c r="I28" i="1"/>
  <c r="J29" i="1"/>
  <c r="N29" i="1"/>
  <c r="K30" i="1"/>
  <c r="L31" i="1"/>
  <c r="I32" i="1"/>
  <c r="J33" i="1"/>
  <c r="N33" i="1"/>
  <c r="K34" i="1"/>
  <c r="L35" i="1"/>
  <c r="I36" i="1"/>
  <c r="J37" i="1"/>
  <c r="M38" i="1"/>
  <c r="M39" i="1"/>
  <c r="I40" i="1"/>
  <c r="J42" i="1"/>
  <c r="M43" i="1"/>
  <c r="M44" i="1"/>
  <c r="N49" i="1"/>
  <c r="K50" i="1"/>
  <c r="J51" i="1"/>
  <c r="N51" i="1"/>
  <c r="I52" i="1"/>
  <c r="M52" i="1"/>
  <c r="L53" i="1"/>
  <c r="K54" i="1"/>
  <c r="J55" i="1"/>
  <c r="N55" i="1"/>
  <c r="I56" i="1"/>
  <c r="M56" i="1"/>
  <c r="L57" i="1"/>
  <c r="J58" i="1"/>
  <c r="N58" i="1"/>
  <c r="L59" i="1"/>
  <c r="J60" i="1"/>
  <c r="N60" i="1"/>
  <c r="L61" i="1"/>
  <c r="J62" i="1"/>
  <c r="N62" i="1"/>
  <c r="L63" i="1"/>
  <c r="J64" i="1"/>
  <c r="N64" i="1"/>
  <c r="J66" i="1"/>
  <c r="N66" i="1"/>
  <c r="J68" i="1"/>
  <c r="N68" i="1"/>
  <c r="J70" i="1"/>
  <c r="N70" i="1"/>
  <c r="J72" i="1"/>
  <c r="N72" i="1"/>
  <c r="M107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K7" i="1"/>
  <c r="L8" i="1"/>
  <c r="I9" i="1"/>
  <c r="M9" i="1"/>
  <c r="L10" i="1"/>
  <c r="K11" i="1"/>
  <c r="J12" i="1"/>
  <c r="N12" i="1"/>
  <c r="I13" i="1"/>
  <c r="M13" i="1"/>
  <c r="L14" i="1"/>
  <c r="K15" i="1"/>
  <c r="J16" i="1"/>
  <c r="N16" i="1"/>
  <c r="I17" i="1"/>
  <c r="M17" i="1"/>
  <c r="L18" i="1"/>
  <c r="K19" i="1"/>
  <c r="J20" i="1"/>
  <c r="N20" i="1"/>
  <c r="K21" i="1"/>
  <c r="L22" i="1"/>
  <c r="I23" i="1"/>
  <c r="M23" i="1"/>
  <c r="J24" i="1"/>
  <c r="N24" i="1"/>
  <c r="K25" i="1"/>
  <c r="L26" i="1"/>
  <c r="I27" i="1"/>
  <c r="M27" i="1"/>
  <c r="J28" i="1"/>
  <c r="N28" i="1"/>
  <c r="K29" i="1"/>
  <c r="L30" i="1"/>
  <c r="I31" i="1"/>
  <c r="M31" i="1"/>
  <c r="J32" i="1"/>
  <c r="N32" i="1"/>
  <c r="K33" i="1"/>
  <c r="L34" i="1"/>
  <c r="I35" i="1"/>
  <c r="M35" i="1"/>
  <c r="J36" i="1"/>
  <c r="N36" i="1"/>
  <c r="K37" i="1"/>
  <c r="K39" i="1"/>
  <c r="L40" i="1"/>
  <c r="K43" i="1"/>
  <c r="L44" i="1"/>
  <c r="I45" i="1"/>
  <c r="M46" i="1"/>
  <c r="M47" i="1"/>
  <c r="K51" i="1"/>
  <c r="J52" i="1"/>
  <c r="N52" i="1"/>
  <c r="I53" i="1"/>
  <c r="M53" i="1"/>
  <c r="L54" i="1"/>
  <c r="K55" i="1"/>
  <c r="J56" i="1"/>
  <c r="N56" i="1"/>
  <c r="I57" i="1"/>
  <c r="M57" i="1"/>
  <c r="I59" i="1"/>
  <c r="M59" i="1"/>
  <c r="I61" i="1"/>
  <c r="M61" i="1"/>
  <c r="I63" i="1"/>
  <c r="M63" i="1"/>
  <c r="I65" i="1"/>
  <c r="M65" i="1"/>
  <c r="I67" i="1"/>
  <c r="M67" i="1"/>
  <c r="I69" i="1"/>
  <c r="M69" i="1"/>
  <c r="I71" i="1"/>
  <c r="M71" i="1"/>
  <c r="I73" i="1"/>
  <c r="J118" i="1"/>
  <c r="J117" i="1"/>
  <c r="J116" i="1"/>
  <c r="J115" i="1"/>
  <c r="J114" i="1"/>
  <c r="J113" i="1"/>
  <c r="J112" i="1"/>
  <c r="J111" i="1"/>
  <c r="J110" i="1"/>
  <c r="J109" i="1"/>
  <c r="J108" i="1"/>
  <c r="J106" i="1"/>
  <c r="J105" i="1"/>
  <c r="J107" i="1"/>
  <c r="J48" i="1"/>
  <c r="J45" i="1"/>
  <c r="J41" i="1"/>
  <c r="J50" i="1"/>
  <c r="J46" i="1"/>
  <c r="J43" i="1"/>
  <c r="J39" i="1"/>
  <c r="J47" i="1"/>
  <c r="J44" i="1"/>
  <c r="J40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5" i="1"/>
  <c r="N104" i="1"/>
  <c r="N106" i="1"/>
  <c r="N48" i="1"/>
  <c r="N45" i="1"/>
  <c r="N41" i="1"/>
  <c r="N50" i="1"/>
  <c r="N46" i="1"/>
  <c r="N43" i="1"/>
  <c r="N39" i="1"/>
  <c r="N47" i="1"/>
  <c r="N44" i="1"/>
  <c r="N40" i="1"/>
  <c r="L7" i="1"/>
  <c r="I8" i="1"/>
  <c r="J9" i="1"/>
  <c r="N9" i="1"/>
  <c r="I10" i="1"/>
  <c r="L11" i="1"/>
  <c r="K12" i="1"/>
  <c r="J13" i="1"/>
  <c r="N13" i="1"/>
  <c r="I14" i="1"/>
  <c r="L15" i="1"/>
  <c r="K16" i="1"/>
  <c r="J17" i="1"/>
  <c r="N17" i="1"/>
  <c r="I18" i="1"/>
  <c r="L19" i="1"/>
  <c r="K20" i="1"/>
  <c r="L21" i="1"/>
  <c r="I22" i="1"/>
  <c r="J23" i="1"/>
  <c r="N23" i="1"/>
  <c r="K24" i="1"/>
  <c r="L25" i="1"/>
  <c r="I26" i="1"/>
  <c r="J27" i="1"/>
  <c r="N27" i="1"/>
  <c r="K28" i="1"/>
  <c r="L29" i="1"/>
  <c r="I30" i="1"/>
  <c r="J31" i="1"/>
  <c r="N31" i="1"/>
  <c r="K32" i="1"/>
  <c r="L33" i="1"/>
  <c r="I34" i="1"/>
  <c r="J35" i="1"/>
  <c r="N35" i="1"/>
  <c r="K36" i="1"/>
  <c r="M37" i="1"/>
  <c r="K38" i="1"/>
  <c r="L39" i="1"/>
  <c r="M45" i="1"/>
  <c r="K46" i="1"/>
  <c r="L47" i="1"/>
  <c r="I48" i="1"/>
  <c r="M49" i="1"/>
  <c r="L51" i="1"/>
  <c r="K52" i="1"/>
  <c r="J53" i="1"/>
  <c r="N53" i="1"/>
  <c r="I54" i="1"/>
  <c r="M54" i="1"/>
  <c r="L55" i="1"/>
  <c r="K56" i="1"/>
  <c r="J57" i="1"/>
  <c r="N57" i="1"/>
  <c r="L58" i="1"/>
  <c r="J59" i="1"/>
  <c r="N59" i="1"/>
  <c r="L60" i="1"/>
  <c r="J61" i="1"/>
  <c r="N61" i="1"/>
  <c r="L62" i="1"/>
  <c r="J63" i="1"/>
  <c r="N63" i="1"/>
  <c r="L64" i="1"/>
  <c r="J65" i="1"/>
  <c r="N65" i="1"/>
  <c r="J67" i="1"/>
  <c r="N67" i="1"/>
  <c r="J69" i="1"/>
  <c r="N69" i="1"/>
  <c r="J71" i="1"/>
  <c r="N71" i="1"/>
  <c r="L74" i="1"/>
  <c r="J76" i="1"/>
  <c r="N76" i="1"/>
  <c r="I77" i="1"/>
  <c r="M77" i="1"/>
  <c r="L78" i="1"/>
  <c r="J80" i="1"/>
  <c r="N80" i="1"/>
  <c r="I81" i="1"/>
  <c r="M81" i="1"/>
  <c r="L82" i="1"/>
  <c r="J84" i="1"/>
  <c r="N84" i="1"/>
  <c r="I85" i="1"/>
  <c r="M85" i="1"/>
  <c r="L86" i="1"/>
  <c r="I88" i="1"/>
  <c r="M88" i="1"/>
  <c r="I90" i="1"/>
  <c r="M90" i="1"/>
  <c r="K91" i="1"/>
  <c r="M92" i="1"/>
  <c r="I74" i="1"/>
  <c r="M74" i="1"/>
  <c r="L75" i="1"/>
  <c r="J77" i="1"/>
  <c r="N77" i="1"/>
  <c r="I78" i="1"/>
  <c r="M78" i="1"/>
  <c r="L79" i="1"/>
  <c r="J81" i="1"/>
  <c r="N81" i="1"/>
  <c r="I82" i="1"/>
  <c r="M82" i="1"/>
  <c r="L83" i="1"/>
  <c r="J85" i="1"/>
  <c r="N85" i="1"/>
  <c r="I86" i="1"/>
  <c r="M86" i="1"/>
  <c r="L87" i="1"/>
  <c r="J88" i="1"/>
  <c r="N88" i="1"/>
  <c r="L89" i="1"/>
  <c r="M73" i="1"/>
  <c r="J74" i="1"/>
  <c r="N74" i="1"/>
  <c r="I75" i="1"/>
  <c r="M75" i="1"/>
  <c r="L76" i="1"/>
  <c r="J78" i="1"/>
  <c r="N78" i="1"/>
  <c r="I79" i="1"/>
  <c r="M79" i="1"/>
  <c r="L80" i="1"/>
  <c r="J82" i="1"/>
  <c r="N82" i="1"/>
  <c r="I83" i="1"/>
  <c r="M83" i="1"/>
  <c r="L84" i="1"/>
  <c r="J86" i="1"/>
  <c r="N86" i="1"/>
  <c r="I87" i="1"/>
  <c r="M87" i="1"/>
  <c r="I89" i="1"/>
  <c r="M89" i="1"/>
  <c r="M91" i="1"/>
  <c r="K92" i="1"/>
  <c r="J73" i="1"/>
  <c r="N73" i="1"/>
  <c r="J75" i="1"/>
  <c r="N75" i="1"/>
  <c r="I76" i="1"/>
  <c r="M76" i="1"/>
  <c r="L77" i="1"/>
  <c r="J79" i="1"/>
  <c r="N79" i="1"/>
  <c r="I80" i="1"/>
  <c r="M80" i="1"/>
  <c r="L81" i="1"/>
  <c r="J83" i="1"/>
  <c r="N83" i="1"/>
  <c r="I84" i="1"/>
  <c r="M84" i="1"/>
  <c r="L85" i="1"/>
  <c r="J87" i="1"/>
  <c r="N87" i="1"/>
  <c r="L88" i="1"/>
  <c r="J89" i="1"/>
  <c r="N89" i="1"/>
  <c r="J90" i="1"/>
  <c r="N90" i="1"/>
  <c r="L92" i="1"/>
  <c r="L93" i="1"/>
  <c r="K95" i="1"/>
  <c r="K97" i="1"/>
  <c r="K99" i="1"/>
  <c r="K101" i="1"/>
  <c r="K103" i="1"/>
  <c r="K105" i="1"/>
  <c r="M106" i="1"/>
  <c r="K107" i="1"/>
  <c r="I108" i="1"/>
  <c r="M108" i="1"/>
  <c r="J91" i="1"/>
  <c r="N91" i="1"/>
  <c r="J94" i="1"/>
  <c r="N94" i="1"/>
  <c r="L95" i="1"/>
  <c r="J96" i="1"/>
  <c r="N96" i="1"/>
  <c r="L97" i="1"/>
  <c r="J98" i="1"/>
  <c r="N98" i="1"/>
  <c r="L99" i="1"/>
  <c r="J100" i="1"/>
  <c r="N100" i="1"/>
  <c r="L101" i="1"/>
  <c r="J102" i="1"/>
  <c r="N102" i="1"/>
  <c r="L103" i="1"/>
  <c r="J104" i="1"/>
  <c r="L105" i="1"/>
  <c r="L90" i="1"/>
  <c r="J92" i="1"/>
  <c r="N92" i="1"/>
  <c r="J93" i="1"/>
  <c r="N93" i="1"/>
  <c r="K94" i="1"/>
  <c r="K96" i="1"/>
  <c r="K98" i="1"/>
  <c r="K100" i="1"/>
  <c r="K102" i="1"/>
  <c r="K104" i="1"/>
  <c r="K106" i="1"/>
  <c r="K108" i="1"/>
  <c r="I109" i="1"/>
  <c r="M109" i="1"/>
  <c r="L91" i="1"/>
  <c r="K93" i="1"/>
  <c r="L94" i="1"/>
  <c r="J95" i="1"/>
  <c r="N95" i="1"/>
  <c r="L96" i="1"/>
  <c r="J97" i="1"/>
  <c r="N97" i="1"/>
  <c r="L98" i="1"/>
  <c r="J99" i="1"/>
  <c r="N99" i="1"/>
  <c r="L100" i="1"/>
  <c r="J101" i="1"/>
  <c r="N101" i="1"/>
  <c r="L102" i="1"/>
  <c r="J103" i="1"/>
  <c r="N103" i="1"/>
  <c r="L104" i="1"/>
  <c r="L107" i="1"/>
  <c r="I111" i="1"/>
  <c r="M111" i="1"/>
  <c r="L112" i="1"/>
  <c r="I116" i="1"/>
  <c r="M116" i="1"/>
  <c r="I118" i="1"/>
  <c r="M118" i="1"/>
  <c r="L108" i="1"/>
  <c r="I112" i="1"/>
  <c r="M112" i="1"/>
  <c r="L113" i="1"/>
  <c r="L115" i="1"/>
  <c r="L117" i="1"/>
  <c r="L109" i="1"/>
  <c r="L110" i="1"/>
  <c r="I113" i="1"/>
  <c r="M113" i="1"/>
  <c r="L114" i="1"/>
  <c r="I115" i="1"/>
  <c r="M115" i="1"/>
  <c r="I117" i="1"/>
  <c r="M117" i="1"/>
  <c r="L106" i="1"/>
  <c r="I110" i="1"/>
  <c r="M110" i="1"/>
  <c r="L111" i="1"/>
  <c r="I114" i="1"/>
  <c r="M114" i="1"/>
  <c r="L116" i="1"/>
  <c r="L118" i="1"/>
  <c r="I119" i="1"/>
  <c r="M119" i="1"/>
  <c r="I120" i="1"/>
  <c r="M120" i="1"/>
  <c r="I121" i="1"/>
  <c r="M121" i="1"/>
  <c r="I122" i="1"/>
  <c r="M122" i="1"/>
  <c r="J125" i="1"/>
  <c r="N125" i="1"/>
  <c r="I126" i="1"/>
  <c r="M126" i="1"/>
  <c r="J129" i="1"/>
  <c r="N129" i="1"/>
  <c r="I130" i="1"/>
  <c r="M130" i="1"/>
  <c r="J133" i="1"/>
  <c r="N133" i="1"/>
  <c r="I134" i="1"/>
  <c r="M134" i="1"/>
  <c r="L135" i="1"/>
  <c r="J137" i="1"/>
  <c r="N137" i="1"/>
  <c r="I138" i="1"/>
  <c r="M138" i="1"/>
  <c r="L139" i="1"/>
  <c r="J119" i="1"/>
  <c r="N119" i="1"/>
  <c r="J120" i="1"/>
  <c r="N120" i="1"/>
  <c r="J121" i="1"/>
  <c r="N121" i="1"/>
  <c r="J122" i="1"/>
  <c r="N122" i="1"/>
  <c r="I123" i="1"/>
  <c r="M123" i="1"/>
  <c r="J126" i="1"/>
  <c r="N126" i="1"/>
  <c r="I127" i="1"/>
  <c r="M127" i="1"/>
  <c r="J130" i="1"/>
  <c r="N130" i="1"/>
  <c r="I131" i="1"/>
  <c r="M131" i="1"/>
  <c r="J134" i="1"/>
  <c r="N134" i="1"/>
  <c r="I135" i="1"/>
  <c r="M135" i="1"/>
  <c r="L136" i="1"/>
  <c r="J138" i="1"/>
  <c r="N138" i="1"/>
  <c r="I139" i="1"/>
  <c r="M139" i="1"/>
  <c r="J123" i="1"/>
  <c r="N123" i="1"/>
  <c r="I124" i="1"/>
  <c r="M124" i="1"/>
  <c r="J127" i="1"/>
  <c r="N127" i="1"/>
  <c r="I128" i="1"/>
  <c r="M128" i="1"/>
  <c r="J131" i="1"/>
  <c r="N131" i="1"/>
  <c r="I132" i="1"/>
  <c r="M132" i="1"/>
  <c r="L133" i="1"/>
  <c r="J135" i="1"/>
  <c r="N135" i="1"/>
  <c r="I136" i="1"/>
  <c r="M136" i="1"/>
  <c r="L137" i="1"/>
  <c r="J139" i="1"/>
  <c r="N139" i="1"/>
  <c r="J124" i="1"/>
  <c r="N124" i="1"/>
  <c r="I125" i="1"/>
  <c r="M125" i="1"/>
  <c r="J128" i="1"/>
  <c r="N128" i="1"/>
  <c r="I129" i="1"/>
  <c r="M129" i="1"/>
  <c r="J132" i="1"/>
  <c r="N132" i="1"/>
  <c r="I133" i="1"/>
  <c r="M133" i="1"/>
  <c r="L134" i="1"/>
  <c r="J136" i="1"/>
  <c r="N136" i="1"/>
  <c r="I137" i="1"/>
  <c r="M137" i="1"/>
  <c r="L138" i="1"/>
  <c r="T135" i="1" l="1"/>
  <c r="U135" i="1"/>
  <c r="P135" i="1"/>
  <c r="T123" i="1"/>
  <c r="U123" i="1"/>
  <c r="P123" i="1"/>
  <c r="T130" i="1"/>
  <c r="P130" i="1"/>
  <c r="U130" i="1"/>
  <c r="T122" i="1"/>
  <c r="P122" i="1"/>
  <c r="U122" i="1"/>
  <c r="T120" i="1"/>
  <c r="U120" i="1"/>
  <c r="P120" i="1"/>
  <c r="U117" i="1"/>
  <c r="P117" i="1"/>
  <c r="T117" i="1"/>
  <c r="T112" i="1"/>
  <c r="U112" i="1"/>
  <c r="P112" i="1"/>
  <c r="T136" i="1"/>
  <c r="U136" i="1"/>
  <c r="P136" i="1"/>
  <c r="T121" i="1"/>
  <c r="U121" i="1"/>
  <c r="P121" i="1"/>
  <c r="T119" i="1"/>
  <c r="U119" i="1"/>
  <c r="P119" i="1"/>
  <c r="U114" i="1"/>
  <c r="P114" i="1"/>
  <c r="T114" i="1"/>
  <c r="U115" i="1"/>
  <c r="P115" i="1"/>
  <c r="T115" i="1"/>
  <c r="T75" i="1"/>
  <c r="U75" i="1"/>
  <c r="P75" i="1"/>
  <c r="T74" i="1"/>
  <c r="U74" i="1"/>
  <c r="P74" i="1"/>
  <c r="T90" i="1"/>
  <c r="U90" i="1"/>
  <c r="P90" i="1"/>
  <c r="T48" i="1"/>
  <c r="U48" i="1"/>
  <c r="P48" i="1"/>
  <c r="U26" i="1"/>
  <c r="P26" i="1"/>
  <c r="T26" i="1"/>
  <c r="T31" i="1"/>
  <c r="U31" i="1"/>
  <c r="P31" i="1"/>
  <c r="T23" i="1"/>
  <c r="U23" i="1"/>
  <c r="P23" i="1"/>
  <c r="U17" i="1"/>
  <c r="T17" i="1"/>
  <c r="P17" i="1"/>
  <c r="U9" i="1"/>
  <c r="T9" i="1"/>
  <c r="P9" i="1"/>
  <c r="T52" i="1"/>
  <c r="U52" i="1"/>
  <c r="P52" i="1"/>
  <c r="U40" i="1"/>
  <c r="P40" i="1"/>
  <c r="T40" i="1"/>
  <c r="U36" i="1"/>
  <c r="P36" i="1"/>
  <c r="T36" i="1"/>
  <c r="U20" i="1"/>
  <c r="P20" i="1"/>
  <c r="T20" i="1"/>
  <c r="T51" i="1"/>
  <c r="P51" i="1"/>
  <c r="U51" i="1"/>
  <c r="U37" i="1"/>
  <c r="P37" i="1"/>
  <c r="T37" i="1"/>
  <c r="P19" i="1"/>
  <c r="U19" i="1"/>
  <c r="T19" i="1"/>
  <c r="T46" i="1"/>
  <c r="U46" i="1"/>
  <c r="P46" i="1"/>
  <c r="U49" i="1"/>
  <c r="P49" i="1"/>
  <c r="T49" i="1"/>
  <c r="T92" i="1"/>
  <c r="U92" i="1"/>
  <c r="P92" i="1"/>
  <c r="T96" i="1"/>
  <c r="U96" i="1"/>
  <c r="P96" i="1"/>
  <c r="T100" i="1"/>
  <c r="U100" i="1"/>
  <c r="P100" i="1"/>
  <c r="T104" i="1"/>
  <c r="U104" i="1"/>
  <c r="P104" i="1"/>
  <c r="T127" i="1"/>
  <c r="U127" i="1"/>
  <c r="P127" i="1"/>
  <c r="T134" i="1"/>
  <c r="P134" i="1"/>
  <c r="U134" i="1"/>
  <c r="T137" i="1"/>
  <c r="U137" i="1"/>
  <c r="P137" i="1"/>
  <c r="T133" i="1"/>
  <c r="U133" i="1"/>
  <c r="P133" i="1"/>
  <c r="T129" i="1"/>
  <c r="U129" i="1"/>
  <c r="P129" i="1"/>
  <c r="T125" i="1"/>
  <c r="U125" i="1"/>
  <c r="P125" i="1"/>
  <c r="T132" i="1"/>
  <c r="U132" i="1"/>
  <c r="P132" i="1"/>
  <c r="T128" i="1"/>
  <c r="U128" i="1"/>
  <c r="P128" i="1"/>
  <c r="T124" i="1"/>
  <c r="U124" i="1"/>
  <c r="P124" i="1"/>
  <c r="T139" i="1"/>
  <c r="U139" i="1"/>
  <c r="P139" i="1"/>
  <c r="T138" i="1"/>
  <c r="P138" i="1"/>
  <c r="U138" i="1"/>
  <c r="U118" i="1"/>
  <c r="P118" i="1"/>
  <c r="T118" i="1"/>
  <c r="T108" i="1"/>
  <c r="P108" i="1"/>
  <c r="U108" i="1"/>
  <c r="T84" i="1"/>
  <c r="U84" i="1"/>
  <c r="P84" i="1"/>
  <c r="U87" i="1"/>
  <c r="P87" i="1"/>
  <c r="T87" i="1"/>
  <c r="T86" i="1"/>
  <c r="U86" i="1"/>
  <c r="P86" i="1"/>
  <c r="T85" i="1"/>
  <c r="P85" i="1"/>
  <c r="U85" i="1"/>
  <c r="U22" i="1"/>
  <c r="P22" i="1"/>
  <c r="T22" i="1"/>
  <c r="T18" i="1"/>
  <c r="P18" i="1"/>
  <c r="U18" i="1"/>
  <c r="T73" i="1"/>
  <c r="P73" i="1"/>
  <c r="U73" i="1"/>
  <c r="U69" i="1"/>
  <c r="P69" i="1"/>
  <c r="T69" i="1"/>
  <c r="U65" i="1"/>
  <c r="P65" i="1"/>
  <c r="T65" i="1"/>
  <c r="U61" i="1"/>
  <c r="P61" i="1"/>
  <c r="T61" i="1"/>
  <c r="U57" i="1"/>
  <c r="P57" i="1"/>
  <c r="T57" i="1"/>
  <c r="U45" i="1"/>
  <c r="T45" i="1"/>
  <c r="V45" i="1" s="1"/>
  <c r="U32" i="1"/>
  <c r="P32" i="1"/>
  <c r="T32" i="1"/>
  <c r="P16" i="1"/>
  <c r="U16" i="1"/>
  <c r="T16" i="1"/>
  <c r="U72" i="1"/>
  <c r="P72" i="1"/>
  <c r="T72" i="1"/>
  <c r="U68" i="1"/>
  <c r="P68" i="1"/>
  <c r="T68" i="1"/>
  <c r="U64" i="1"/>
  <c r="P64" i="1"/>
  <c r="T64" i="1"/>
  <c r="U60" i="1"/>
  <c r="P60" i="1"/>
  <c r="T60" i="1"/>
  <c r="T41" i="1"/>
  <c r="U41" i="1"/>
  <c r="P41" i="1"/>
  <c r="U33" i="1"/>
  <c r="P33" i="1"/>
  <c r="T33" i="1"/>
  <c r="U25" i="1"/>
  <c r="P25" i="1"/>
  <c r="T25" i="1"/>
  <c r="P15" i="1"/>
  <c r="U15" i="1"/>
  <c r="T15" i="1"/>
  <c r="T7" i="1"/>
  <c r="P7" i="1"/>
  <c r="U7" i="1"/>
  <c r="T50" i="1"/>
  <c r="U50" i="1"/>
  <c r="P50" i="1"/>
  <c r="U44" i="1"/>
  <c r="P44" i="1"/>
  <c r="T44" i="1"/>
  <c r="T93" i="1"/>
  <c r="U93" i="1"/>
  <c r="P93" i="1"/>
  <c r="T97" i="1"/>
  <c r="U97" i="1"/>
  <c r="P97" i="1"/>
  <c r="T101" i="1"/>
  <c r="U101" i="1"/>
  <c r="P101" i="1"/>
  <c r="T105" i="1"/>
  <c r="U105" i="1"/>
  <c r="P105" i="1"/>
  <c r="T131" i="1"/>
  <c r="U131" i="1"/>
  <c r="P131" i="1"/>
  <c r="T126" i="1"/>
  <c r="P126" i="1"/>
  <c r="U126" i="1"/>
  <c r="T111" i="1"/>
  <c r="P111" i="1"/>
  <c r="U111" i="1"/>
  <c r="U88" i="1"/>
  <c r="P88" i="1"/>
  <c r="T88" i="1"/>
  <c r="T81" i="1"/>
  <c r="P81" i="1"/>
  <c r="U81" i="1"/>
  <c r="T54" i="1"/>
  <c r="U54" i="1"/>
  <c r="P54" i="1"/>
  <c r="U34" i="1"/>
  <c r="P34" i="1"/>
  <c r="T34" i="1"/>
  <c r="T14" i="1"/>
  <c r="P14" i="1"/>
  <c r="U14" i="1"/>
  <c r="U8" i="1"/>
  <c r="T8" i="1"/>
  <c r="P8" i="1"/>
  <c r="V8" i="1" s="1"/>
  <c r="T35" i="1"/>
  <c r="U35" i="1"/>
  <c r="P35" i="1"/>
  <c r="T27" i="1"/>
  <c r="U27" i="1"/>
  <c r="P27" i="1"/>
  <c r="U13" i="1"/>
  <c r="T13" i="1"/>
  <c r="P13" i="1"/>
  <c r="T56" i="1"/>
  <c r="U56" i="1"/>
  <c r="P56" i="1"/>
  <c r="U28" i="1"/>
  <c r="P28" i="1"/>
  <c r="T28" i="1"/>
  <c r="P12" i="1"/>
  <c r="U12" i="1"/>
  <c r="T12" i="1"/>
  <c r="T55" i="1"/>
  <c r="P55" i="1"/>
  <c r="U55" i="1"/>
  <c r="U21" i="1"/>
  <c r="P21" i="1"/>
  <c r="T21" i="1"/>
  <c r="P11" i="1"/>
  <c r="U11" i="1"/>
  <c r="T11" i="1"/>
  <c r="T39" i="1"/>
  <c r="U39" i="1"/>
  <c r="P39" i="1"/>
  <c r="U38" i="1"/>
  <c r="T38" i="1"/>
  <c r="P38" i="1"/>
  <c r="U47" i="1"/>
  <c r="P47" i="1"/>
  <c r="T47" i="1"/>
  <c r="T94" i="1"/>
  <c r="U94" i="1"/>
  <c r="P94" i="1"/>
  <c r="T98" i="1"/>
  <c r="U98" i="1"/>
  <c r="P98" i="1"/>
  <c r="T102" i="1"/>
  <c r="U102" i="1"/>
  <c r="P102" i="1"/>
  <c r="P106" i="1"/>
  <c r="U106" i="1"/>
  <c r="T106" i="1"/>
  <c r="T80" i="1"/>
  <c r="U80" i="1"/>
  <c r="P80" i="1"/>
  <c r="T83" i="1"/>
  <c r="U83" i="1"/>
  <c r="P83" i="1"/>
  <c r="T82" i="1"/>
  <c r="U82" i="1"/>
  <c r="P82" i="1"/>
  <c r="T110" i="1"/>
  <c r="U110" i="1"/>
  <c r="P110" i="1"/>
  <c r="T113" i="1"/>
  <c r="U113" i="1"/>
  <c r="P113" i="1"/>
  <c r="U116" i="1"/>
  <c r="P116" i="1"/>
  <c r="T116" i="1"/>
  <c r="T109" i="1"/>
  <c r="U109" i="1"/>
  <c r="P109" i="1"/>
  <c r="T76" i="1"/>
  <c r="U76" i="1"/>
  <c r="P76" i="1"/>
  <c r="T89" i="1"/>
  <c r="P89" i="1"/>
  <c r="U89" i="1"/>
  <c r="T79" i="1"/>
  <c r="U79" i="1"/>
  <c r="P79" i="1"/>
  <c r="T78" i="1"/>
  <c r="U78" i="1"/>
  <c r="P78" i="1"/>
  <c r="T77" i="1"/>
  <c r="P77" i="1"/>
  <c r="U77" i="1"/>
  <c r="U30" i="1"/>
  <c r="P30" i="1"/>
  <c r="T30" i="1"/>
  <c r="T10" i="1"/>
  <c r="P10" i="1"/>
  <c r="U10" i="1"/>
  <c r="U71" i="1"/>
  <c r="P71" i="1"/>
  <c r="T71" i="1"/>
  <c r="U67" i="1"/>
  <c r="P67" i="1"/>
  <c r="T67" i="1"/>
  <c r="U63" i="1"/>
  <c r="P63" i="1"/>
  <c r="T63" i="1"/>
  <c r="U59" i="1"/>
  <c r="P59" i="1"/>
  <c r="T59" i="1"/>
  <c r="T53" i="1"/>
  <c r="U53" i="1"/>
  <c r="P53" i="1"/>
  <c r="U24" i="1"/>
  <c r="P24" i="1"/>
  <c r="T24" i="1"/>
  <c r="U70" i="1"/>
  <c r="P70" i="1"/>
  <c r="T70" i="1"/>
  <c r="U66" i="1"/>
  <c r="P66" i="1"/>
  <c r="T66" i="1"/>
  <c r="U62" i="1"/>
  <c r="P62" i="1"/>
  <c r="T62" i="1"/>
  <c r="U58" i="1"/>
  <c r="P58" i="1"/>
  <c r="T58" i="1"/>
  <c r="U29" i="1"/>
  <c r="P29" i="1"/>
  <c r="T29" i="1"/>
  <c r="T43" i="1"/>
  <c r="P43" i="1"/>
  <c r="U43" i="1"/>
  <c r="U42" i="1"/>
  <c r="P42" i="1"/>
  <c r="T42" i="1"/>
  <c r="T91" i="1"/>
  <c r="U91" i="1"/>
  <c r="P91" i="1"/>
  <c r="T95" i="1"/>
  <c r="U95" i="1"/>
  <c r="P95" i="1"/>
  <c r="T99" i="1"/>
  <c r="U99" i="1"/>
  <c r="P99" i="1"/>
  <c r="T103" i="1"/>
  <c r="U103" i="1"/>
  <c r="P103" i="1"/>
  <c r="U107" i="1"/>
  <c r="T107" i="1"/>
  <c r="P107" i="1"/>
  <c r="V7" i="1" l="1"/>
  <c r="V70" i="1"/>
  <c r="Q70" i="1"/>
  <c r="R70" i="1"/>
  <c r="V63" i="1"/>
  <c r="Q63" i="1"/>
  <c r="R63" i="1"/>
  <c r="R30" i="1"/>
  <c r="V30" i="1"/>
  <c r="Q30" i="1"/>
  <c r="V79" i="1"/>
  <c r="Q79" i="1"/>
  <c r="R79" i="1"/>
  <c r="V89" i="1"/>
  <c r="Q89" i="1"/>
  <c r="R89" i="1"/>
  <c r="V83" i="1"/>
  <c r="Q83" i="1"/>
  <c r="R83" i="1"/>
  <c r="V106" i="1"/>
  <c r="Q106" i="1"/>
  <c r="R106" i="1"/>
  <c r="R98" i="1"/>
  <c r="V98" i="1"/>
  <c r="Q98" i="1"/>
  <c r="R39" i="1"/>
  <c r="V39" i="1"/>
  <c r="Q39" i="1"/>
  <c r="R28" i="1"/>
  <c r="V28" i="1"/>
  <c r="Q28" i="1"/>
  <c r="R27" i="1"/>
  <c r="V27" i="1"/>
  <c r="Q27" i="1"/>
  <c r="R126" i="1"/>
  <c r="V126" i="1"/>
  <c r="Q126" i="1"/>
  <c r="R101" i="1"/>
  <c r="V101" i="1"/>
  <c r="Q101" i="1"/>
  <c r="V50" i="1"/>
  <c r="Q50" i="1"/>
  <c r="R50" i="1"/>
  <c r="Q15" i="1"/>
  <c r="V15" i="1"/>
  <c r="V72" i="1"/>
  <c r="Q72" i="1"/>
  <c r="R72" i="1"/>
  <c r="V16" i="1"/>
  <c r="Q16" i="1"/>
  <c r="V69" i="1"/>
  <c r="Q69" i="1"/>
  <c r="R69" i="1"/>
  <c r="V85" i="1"/>
  <c r="Q85" i="1"/>
  <c r="R85" i="1"/>
  <c r="V84" i="1"/>
  <c r="Q84" i="1"/>
  <c r="R84" i="1"/>
  <c r="V108" i="1"/>
  <c r="Q108" i="1"/>
  <c r="R108" i="1"/>
  <c r="R139" i="1"/>
  <c r="V139" i="1"/>
  <c r="Q139" i="1"/>
  <c r="R125" i="1"/>
  <c r="V125" i="1"/>
  <c r="Q125" i="1"/>
  <c r="R96" i="1"/>
  <c r="V96" i="1"/>
  <c r="Q96" i="1"/>
  <c r="V37" i="1"/>
  <c r="Q37" i="1"/>
  <c r="R37" i="1"/>
  <c r="V40" i="1"/>
  <c r="R40" i="1"/>
  <c r="Q40" i="1"/>
  <c r="Q17" i="1"/>
  <c r="V17" i="1"/>
  <c r="W17" i="1" s="1"/>
  <c r="V48" i="1"/>
  <c r="Q48" i="1"/>
  <c r="R48" i="1"/>
  <c r="V114" i="1"/>
  <c r="Q114" i="1"/>
  <c r="R114" i="1"/>
  <c r="R136" i="1"/>
  <c r="V136" i="1"/>
  <c r="Q136" i="1"/>
  <c r="R130" i="1"/>
  <c r="V130" i="1"/>
  <c r="Q130" i="1"/>
  <c r="V29" i="1"/>
  <c r="Q29" i="1"/>
  <c r="R29" i="1"/>
  <c r="V43" i="1"/>
  <c r="Q43" i="1"/>
  <c r="R43" i="1"/>
  <c r="V66" i="1"/>
  <c r="Q66" i="1"/>
  <c r="R66" i="1"/>
  <c r="V53" i="1"/>
  <c r="Q53" i="1"/>
  <c r="R53" i="1"/>
  <c r="V59" i="1"/>
  <c r="Q59" i="1"/>
  <c r="R59" i="1"/>
  <c r="Q10" i="1"/>
  <c r="V10" i="1"/>
  <c r="V78" i="1"/>
  <c r="Q78" i="1"/>
  <c r="R78" i="1"/>
  <c r="V109" i="1"/>
  <c r="Q109" i="1"/>
  <c r="R109" i="1"/>
  <c r="V116" i="1"/>
  <c r="Q116" i="1"/>
  <c r="R116" i="1"/>
  <c r="V82" i="1"/>
  <c r="Q82" i="1"/>
  <c r="R82" i="1"/>
  <c r="R102" i="1"/>
  <c r="V102" i="1"/>
  <c r="Q102" i="1"/>
  <c r="R38" i="1"/>
  <c r="V38" i="1"/>
  <c r="Q38" i="1"/>
  <c r="Q11" i="1"/>
  <c r="V11" i="1"/>
  <c r="Q13" i="1"/>
  <c r="V13" i="1"/>
  <c r="R34" i="1"/>
  <c r="V34" i="1"/>
  <c r="Q34" i="1"/>
  <c r="V111" i="1"/>
  <c r="Q111" i="1"/>
  <c r="R111" i="1"/>
  <c r="R105" i="1"/>
  <c r="V105" i="1"/>
  <c r="Q105" i="1"/>
  <c r="R45" i="1"/>
  <c r="V33" i="1"/>
  <c r="X45" i="1" s="1"/>
  <c r="Q33" i="1"/>
  <c r="R33" i="1"/>
  <c r="V68" i="1"/>
  <c r="Q68" i="1"/>
  <c r="R68" i="1"/>
  <c r="V65" i="1"/>
  <c r="Q65" i="1"/>
  <c r="R65" i="1"/>
  <c r="R22" i="1"/>
  <c r="V22" i="1"/>
  <c r="Q22" i="1"/>
  <c r="R132" i="1"/>
  <c r="V132" i="1"/>
  <c r="Q132" i="1"/>
  <c r="R137" i="1"/>
  <c r="V137" i="1"/>
  <c r="Q137" i="1"/>
  <c r="R134" i="1"/>
  <c r="V134" i="1"/>
  <c r="Q134" i="1"/>
  <c r="R100" i="1"/>
  <c r="V100" i="1"/>
  <c r="Q100" i="1"/>
  <c r="V46" i="1"/>
  <c r="Q46" i="1"/>
  <c r="R46" i="1"/>
  <c r="R36" i="1"/>
  <c r="V36" i="1"/>
  <c r="Q36" i="1"/>
  <c r="Q9" i="1"/>
  <c r="V9" i="1"/>
  <c r="W9" i="1" s="1"/>
  <c r="V75" i="1"/>
  <c r="Q75" i="1"/>
  <c r="R75" i="1"/>
  <c r="V115" i="1"/>
  <c r="Q115" i="1"/>
  <c r="R115" i="1"/>
  <c r="R121" i="1"/>
  <c r="V121" i="1"/>
  <c r="Q121" i="1"/>
  <c r="R120" i="1"/>
  <c r="V120" i="1"/>
  <c r="Q120" i="1"/>
  <c r="R122" i="1"/>
  <c r="V122" i="1"/>
  <c r="Q122" i="1"/>
  <c r="R135" i="1"/>
  <c r="V135" i="1"/>
  <c r="Q135" i="1"/>
  <c r="R42" i="1"/>
  <c r="V42" i="1"/>
  <c r="Q42" i="1"/>
  <c r="V76" i="1"/>
  <c r="Q76" i="1"/>
  <c r="R76" i="1"/>
  <c r="V110" i="1"/>
  <c r="Q110" i="1"/>
  <c r="R110" i="1"/>
  <c r="V55" i="1"/>
  <c r="Q55" i="1"/>
  <c r="R55" i="1"/>
  <c r="V12" i="1"/>
  <c r="Q12" i="1"/>
  <c r="V56" i="1"/>
  <c r="Q56" i="1"/>
  <c r="R56" i="1"/>
  <c r="Q14" i="1"/>
  <c r="V14" i="1"/>
  <c r="V88" i="1"/>
  <c r="Q88" i="1"/>
  <c r="R88" i="1"/>
  <c r="R131" i="1"/>
  <c r="V131" i="1"/>
  <c r="Q131" i="1"/>
  <c r="R93" i="1"/>
  <c r="V93" i="1"/>
  <c r="Q93" i="1"/>
  <c r="R44" i="1"/>
  <c r="Q45" i="1"/>
  <c r="Q44" i="1"/>
  <c r="V44" i="1"/>
  <c r="V25" i="1"/>
  <c r="Q25" i="1"/>
  <c r="R25" i="1"/>
  <c r="V64" i="1"/>
  <c r="Q64" i="1"/>
  <c r="R64" i="1"/>
  <c r="R32" i="1"/>
  <c r="V32" i="1"/>
  <c r="Q32" i="1"/>
  <c r="V61" i="1"/>
  <c r="Q61" i="1"/>
  <c r="R61" i="1"/>
  <c r="Q18" i="1"/>
  <c r="V18" i="1"/>
  <c r="W18" i="1" s="1"/>
  <c r="V86" i="1"/>
  <c r="Q86" i="1"/>
  <c r="R86" i="1"/>
  <c r="V87" i="1"/>
  <c r="Q87" i="1"/>
  <c r="R87" i="1"/>
  <c r="R138" i="1"/>
  <c r="V138" i="1"/>
  <c r="Q138" i="1"/>
  <c r="R128" i="1"/>
  <c r="V128" i="1"/>
  <c r="Q128" i="1"/>
  <c r="R133" i="1"/>
  <c r="V133" i="1"/>
  <c r="Q133" i="1"/>
  <c r="R104" i="1"/>
  <c r="V104" i="1"/>
  <c r="Q104" i="1"/>
  <c r="Q19" i="1"/>
  <c r="V19" i="1"/>
  <c r="W19" i="1" s="1"/>
  <c r="R20" i="1"/>
  <c r="V20" i="1"/>
  <c r="Q20" i="1"/>
  <c r="V52" i="1"/>
  <c r="Q52" i="1"/>
  <c r="R52" i="1"/>
  <c r="R31" i="1"/>
  <c r="V31" i="1"/>
  <c r="Q31" i="1"/>
  <c r="R26" i="1"/>
  <c r="V26" i="1"/>
  <c r="Q26" i="1"/>
  <c r="V74" i="1"/>
  <c r="Q74" i="1"/>
  <c r="R74" i="1"/>
  <c r="R119" i="1"/>
  <c r="V119" i="1"/>
  <c r="Q119" i="1"/>
  <c r="R123" i="1"/>
  <c r="V123" i="1"/>
  <c r="Q123" i="1"/>
  <c r="R99" i="1"/>
  <c r="V99" i="1"/>
  <c r="Q99" i="1"/>
  <c r="R103" i="1"/>
  <c r="V103" i="1"/>
  <c r="Q103" i="1"/>
  <c r="V107" i="1"/>
  <c r="Q107" i="1"/>
  <c r="R107" i="1"/>
  <c r="V91" i="1"/>
  <c r="Q91" i="1"/>
  <c r="R91" i="1"/>
  <c r="V62" i="1"/>
  <c r="Q62" i="1"/>
  <c r="R62" i="1"/>
  <c r="V71" i="1"/>
  <c r="Q71" i="1"/>
  <c r="R71" i="1"/>
  <c r="R95" i="1"/>
  <c r="V95" i="1"/>
  <c r="Q95" i="1"/>
  <c r="V58" i="1"/>
  <c r="Q58" i="1"/>
  <c r="R58" i="1"/>
  <c r="R24" i="1"/>
  <c r="V24" i="1"/>
  <c r="Q24" i="1"/>
  <c r="V67" i="1"/>
  <c r="Q67" i="1"/>
  <c r="R67" i="1"/>
  <c r="V77" i="1"/>
  <c r="Q77" i="1"/>
  <c r="R77" i="1"/>
  <c r="V113" i="1"/>
  <c r="Q113" i="1"/>
  <c r="R113" i="1"/>
  <c r="V80" i="1"/>
  <c r="Q80" i="1"/>
  <c r="R80" i="1"/>
  <c r="R94" i="1"/>
  <c r="V94" i="1"/>
  <c r="Q94" i="1"/>
  <c r="R47" i="1"/>
  <c r="V47" i="1"/>
  <c r="Q47" i="1"/>
  <c r="V21" i="1"/>
  <c r="Q21" i="1"/>
  <c r="R21" i="1"/>
  <c r="R35" i="1"/>
  <c r="V35" i="1"/>
  <c r="Q35" i="1"/>
  <c r="V54" i="1"/>
  <c r="Q54" i="1"/>
  <c r="R54" i="1"/>
  <c r="V81" i="1"/>
  <c r="Q81" i="1"/>
  <c r="R81" i="1"/>
  <c r="R97" i="1"/>
  <c r="V97" i="1"/>
  <c r="Q97" i="1"/>
  <c r="V41" i="1"/>
  <c r="Q41" i="1"/>
  <c r="R41" i="1"/>
  <c r="V60" i="1"/>
  <c r="Q60" i="1"/>
  <c r="R60" i="1"/>
  <c r="V57" i="1"/>
  <c r="Q57" i="1"/>
  <c r="R57" i="1"/>
  <c r="V73" i="1"/>
  <c r="Q73" i="1"/>
  <c r="R73" i="1"/>
  <c r="V118" i="1"/>
  <c r="Q118" i="1"/>
  <c r="R118" i="1"/>
  <c r="R124" i="1"/>
  <c r="V124" i="1"/>
  <c r="Q124" i="1"/>
  <c r="R129" i="1"/>
  <c r="V129" i="1"/>
  <c r="Q129" i="1"/>
  <c r="R127" i="1"/>
  <c r="V127" i="1"/>
  <c r="Q127" i="1"/>
  <c r="V92" i="1"/>
  <c r="Q92" i="1"/>
  <c r="R92" i="1"/>
  <c r="R49" i="1"/>
  <c r="V49" i="1"/>
  <c r="Q49" i="1"/>
  <c r="V51" i="1"/>
  <c r="Q51" i="1"/>
  <c r="R51" i="1"/>
  <c r="R23" i="1"/>
  <c r="V23" i="1"/>
  <c r="Q23" i="1"/>
  <c r="V90" i="1"/>
  <c r="Q90" i="1"/>
  <c r="R90" i="1"/>
  <c r="V112" i="1"/>
  <c r="Q112" i="1"/>
  <c r="R112" i="1"/>
  <c r="V117" i="1"/>
  <c r="Q117" i="1"/>
  <c r="R117" i="1"/>
  <c r="W11" i="1" l="1"/>
  <c r="W16" i="1"/>
  <c r="W12" i="1"/>
  <c r="W14" i="1"/>
  <c r="X54" i="1"/>
  <c r="W54" i="1"/>
  <c r="X73" i="1"/>
  <c r="W73" i="1"/>
  <c r="X35" i="1"/>
  <c r="W35" i="1"/>
  <c r="X21" i="1"/>
  <c r="W21" i="1"/>
  <c r="X113" i="1"/>
  <c r="W113" i="1"/>
  <c r="X24" i="1"/>
  <c r="W24" i="1"/>
  <c r="X58" i="1"/>
  <c r="W58" i="1"/>
  <c r="X91" i="1"/>
  <c r="W91" i="1"/>
  <c r="X99" i="1"/>
  <c r="W99" i="1"/>
  <c r="W26" i="1"/>
  <c r="X26" i="1"/>
  <c r="X128" i="1"/>
  <c r="W128" i="1"/>
  <c r="X25" i="1"/>
  <c r="W25" i="1"/>
  <c r="X120" i="1"/>
  <c r="W120" i="1"/>
  <c r="X100" i="1"/>
  <c r="W100" i="1"/>
  <c r="W22" i="1"/>
  <c r="X22" i="1"/>
  <c r="X65" i="1"/>
  <c r="W65" i="1"/>
  <c r="X116" i="1"/>
  <c r="W116" i="1"/>
  <c r="X43" i="1"/>
  <c r="W43" i="1"/>
  <c r="X136" i="1"/>
  <c r="W136" i="1"/>
  <c r="X114" i="1"/>
  <c r="W114" i="1"/>
  <c r="W40" i="1"/>
  <c r="X40" i="1"/>
  <c r="X125" i="1"/>
  <c r="W125" i="1"/>
  <c r="X69" i="1"/>
  <c r="W69" i="1"/>
  <c r="W15" i="1"/>
  <c r="X50" i="1"/>
  <c r="W50" i="1"/>
  <c r="X27" i="1"/>
  <c r="W27" i="1"/>
  <c r="X83" i="1"/>
  <c r="W83" i="1"/>
  <c r="W30" i="1"/>
  <c r="X30" i="1"/>
  <c r="X63" i="1"/>
  <c r="W63" i="1"/>
  <c r="X112" i="1"/>
  <c r="W112" i="1"/>
  <c r="X71" i="1"/>
  <c r="W71" i="1"/>
  <c r="X90" i="1"/>
  <c r="W90" i="1"/>
  <c r="W49" i="1"/>
  <c r="X49" i="1"/>
  <c r="X92" i="1"/>
  <c r="W92" i="1"/>
  <c r="X124" i="1"/>
  <c r="W124" i="1"/>
  <c r="X118" i="1"/>
  <c r="W118" i="1"/>
  <c r="X41" i="1"/>
  <c r="W41" i="1"/>
  <c r="X94" i="1"/>
  <c r="W94" i="1"/>
  <c r="X80" i="1"/>
  <c r="W80" i="1"/>
  <c r="X62" i="1"/>
  <c r="W62" i="1"/>
  <c r="X103" i="1"/>
  <c r="W103" i="1"/>
  <c r="X20" i="1"/>
  <c r="W20" i="1"/>
  <c r="X133" i="1"/>
  <c r="W133" i="1"/>
  <c r="X32" i="1"/>
  <c r="W32" i="1"/>
  <c r="X64" i="1"/>
  <c r="W64" i="1"/>
  <c r="W44" i="1"/>
  <c r="X44" i="1"/>
  <c r="X131" i="1"/>
  <c r="W131" i="1"/>
  <c r="X88" i="1"/>
  <c r="W88" i="1"/>
  <c r="X76" i="1"/>
  <c r="W76" i="1"/>
  <c r="X122" i="1"/>
  <c r="W122" i="1"/>
  <c r="X132" i="1"/>
  <c r="W132" i="1"/>
  <c r="X105" i="1"/>
  <c r="W105" i="1"/>
  <c r="X111" i="1"/>
  <c r="W111" i="1"/>
  <c r="W13" i="1"/>
  <c r="X102" i="1"/>
  <c r="W102" i="1"/>
  <c r="X82" i="1"/>
  <c r="W82" i="1"/>
  <c r="X66" i="1"/>
  <c r="W66" i="1"/>
  <c r="X130" i="1"/>
  <c r="W130" i="1"/>
  <c r="X96" i="1"/>
  <c r="W96" i="1"/>
  <c r="X85" i="1"/>
  <c r="W85" i="1"/>
  <c r="X126" i="1"/>
  <c r="W126" i="1"/>
  <c r="X98" i="1"/>
  <c r="W98" i="1"/>
  <c r="W106" i="1"/>
  <c r="X106" i="1"/>
  <c r="X60" i="1"/>
  <c r="W60" i="1"/>
  <c r="X95" i="1"/>
  <c r="W95" i="1"/>
  <c r="X119" i="1"/>
  <c r="W119" i="1"/>
  <c r="X74" i="1"/>
  <c r="W74" i="1"/>
  <c r="X104" i="1"/>
  <c r="W104" i="1"/>
  <c r="X86" i="1"/>
  <c r="W86" i="1"/>
  <c r="X93" i="1"/>
  <c r="W93" i="1"/>
  <c r="X56" i="1"/>
  <c r="W56" i="1"/>
  <c r="X110" i="1"/>
  <c r="W110" i="1"/>
  <c r="X135" i="1"/>
  <c r="W135" i="1"/>
  <c r="X75" i="1"/>
  <c r="W75" i="1"/>
  <c r="X36" i="1"/>
  <c r="W36" i="1"/>
  <c r="X46" i="1"/>
  <c r="W46" i="1"/>
  <c r="X137" i="1"/>
  <c r="W137" i="1"/>
  <c r="X33" i="1"/>
  <c r="W33" i="1"/>
  <c r="W38" i="1"/>
  <c r="X38" i="1"/>
  <c r="X78" i="1"/>
  <c r="W78" i="1"/>
  <c r="X53" i="1"/>
  <c r="W53" i="1"/>
  <c r="X84" i="1"/>
  <c r="W84" i="1"/>
  <c r="W45" i="1"/>
  <c r="X101" i="1"/>
  <c r="W101" i="1"/>
  <c r="X39" i="1"/>
  <c r="W39" i="1"/>
  <c r="X79" i="1"/>
  <c r="W79" i="1"/>
  <c r="X129" i="1"/>
  <c r="W129" i="1"/>
  <c r="W47" i="1"/>
  <c r="X47" i="1"/>
  <c r="X67" i="1"/>
  <c r="W67" i="1"/>
  <c r="X117" i="1"/>
  <c r="W117" i="1"/>
  <c r="X23" i="1"/>
  <c r="W23" i="1"/>
  <c r="X51" i="1"/>
  <c r="W51" i="1"/>
  <c r="X127" i="1"/>
  <c r="W127" i="1"/>
  <c r="X57" i="1"/>
  <c r="W57" i="1"/>
  <c r="X97" i="1"/>
  <c r="W97" i="1"/>
  <c r="X81" i="1"/>
  <c r="W81" i="1"/>
  <c r="X77" i="1"/>
  <c r="W77" i="1"/>
  <c r="X107" i="1"/>
  <c r="W107" i="1"/>
  <c r="X123" i="1"/>
  <c r="W123" i="1"/>
  <c r="X31" i="1"/>
  <c r="W31" i="1"/>
  <c r="X52" i="1"/>
  <c r="W52" i="1"/>
  <c r="X138" i="1"/>
  <c r="W138" i="1"/>
  <c r="X87" i="1"/>
  <c r="W87" i="1"/>
  <c r="X61" i="1"/>
  <c r="W61" i="1"/>
  <c r="X55" i="1"/>
  <c r="W55" i="1"/>
  <c r="W42" i="1"/>
  <c r="X42" i="1"/>
  <c r="X121" i="1"/>
  <c r="W121" i="1"/>
  <c r="X115" i="1"/>
  <c r="W115" i="1"/>
  <c r="X134" i="1"/>
  <c r="W134" i="1"/>
  <c r="X68" i="1"/>
  <c r="W68" i="1"/>
  <c r="W34" i="1"/>
  <c r="X34" i="1"/>
  <c r="X109" i="1"/>
  <c r="W109" i="1"/>
  <c r="W10" i="1"/>
  <c r="X59" i="1"/>
  <c r="W59" i="1"/>
  <c r="X29" i="1"/>
  <c r="W29" i="1"/>
  <c r="X48" i="1"/>
  <c r="W48" i="1"/>
  <c r="W37" i="1"/>
  <c r="X37" i="1"/>
  <c r="X139" i="1"/>
  <c r="W139" i="1"/>
  <c r="X108" i="1"/>
  <c r="W108" i="1"/>
  <c r="X72" i="1"/>
  <c r="W72" i="1"/>
  <c r="X28" i="1"/>
  <c r="W28" i="1"/>
  <c r="X89" i="1"/>
  <c r="W89" i="1"/>
  <c r="X70" i="1"/>
  <c r="W70" i="1"/>
</calcChain>
</file>

<file path=xl/sharedStrings.xml><?xml version="1.0" encoding="utf-8"?>
<sst xmlns="http://schemas.openxmlformats.org/spreadsheetml/2006/main" count="175" uniqueCount="164">
  <si>
    <t>INDICADORES</t>
  </si>
  <si>
    <t>Ponderación de los indicadores</t>
  </si>
  <si>
    <r>
      <rPr>
        <b/>
        <sz val="14"/>
        <color theme="0"/>
        <rFont val="Calibri"/>
        <family val="2"/>
        <scheme val="minor"/>
      </rPr>
      <t xml:space="preserve"> ÍNDICE A2 
</t>
    </r>
    <r>
      <rPr>
        <b/>
        <sz val="11"/>
        <color theme="0"/>
        <rFont val="Calibri"/>
        <family val="2"/>
        <scheme val="minor"/>
      </rPr>
      <t>(no acotado)</t>
    </r>
  </si>
  <si>
    <r>
      <rPr>
        <b/>
        <sz val="16"/>
        <color theme="0"/>
        <rFont val="Calibri"/>
        <family val="2"/>
        <scheme val="minor"/>
      </rPr>
      <t xml:space="preserve">ÍNDICE A3
</t>
    </r>
    <r>
      <rPr>
        <b/>
        <sz val="11"/>
        <color theme="0"/>
        <rFont val="Calibri"/>
        <family val="2"/>
        <scheme val="minor"/>
      </rPr>
      <t xml:space="preserve"> (acotado)</t>
    </r>
  </si>
  <si>
    <t>Precio 5EM €/100 Kg</t>
  </si>
  <si>
    <t>Quesos (EU-MMO)</t>
  </si>
  <si>
    <t>IPRI 2021 105Lácteos</t>
  </si>
  <si>
    <t>Silum Compl. vacuno lechero (€/t)</t>
  </si>
  <si>
    <t>MG (EU-MMO)</t>
  </si>
  <si>
    <t>SMP (EU-MMO)</t>
  </si>
  <si>
    <t xml:space="preserve">Indices de los indicadores, Base 2016 </t>
  </si>
  <si>
    <t>Índice A2 ponderado (sin acotar)</t>
  </si>
  <si>
    <t>Variación intermensual, % (m/m-1)</t>
  </si>
  <si>
    <r>
      <t xml:space="preserve">Variación interanual, % </t>
    </r>
    <r>
      <rPr>
        <sz val="10"/>
        <color rgb="FF0070C0"/>
        <rFont val="Calibri"/>
        <family val="2"/>
        <scheme val="minor"/>
      </rPr>
      <t xml:space="preserve"> (m/m-12)</t>
    </r>
  </si>
  <si>
    <t>Acotación - 5% 5EM</t>
  </si>
  <si>
    <t>Acotación + 5% 5EM</t>
  </si>
  <si>
    <t>Índice A3 ponderado y acotado</t>
  </si>
  <si>
    <r>
      <t>Variación interanual, %</t>
    </r>
    <r>
      <rPr>
        <sz val="10"/>
        <color rgb="FF0070C0"/>
        <rFont val="Calibri"/>
        <family val="2"/>
        <scheme val="minor"/>
      </rPr>
      <t xml:space="preserve">  (m/m-12)</t>
    </r>
  </si>
  <si>
    <t>5EM</t>
  </si>
  <si>
    <t>Queso</t>
  </si>
  <si>
    <t>MG</t>
  </si>
  <si>
    <t>LDP</t>
  </si>
  <si>
    <t>IPRI</t>
  </si>
  <si>
    <t>SILUM</t>
  </si>
  <si>
    <t>A2</t>
  </si>
  <si>
    <t>5EM-5%</t>
  </si>
  <si>
    <t>5EM+5%</t>
  </si>
  <si>
    <t>A3</t>
  </si>
  <si>
    <t>Promed 2016</t>
  </si>
  <si>
    <t>2015m01</t>
  </si>
  <si>
    <t>2015m02</t>
  </si>
  <si>
    <t>2015m03</t>
  </si>
  <si>
    <t>2015m04</t>
  </si>
  <si>
    <t>2015m05</t>
  </si>
  <si>
    <t>2015m06</t>
  </si>
  <si>
    <t>2015m07</t>
  </si>
  <si>
    <t>2015m08</t>
  </si>
  <si>
    <t>2015m09</t>
  </si>
  <si>
    <t>2015m10</t>
  </si>
  <si>
    <t>2015m11</t>
  </si>
  <si>
    <t>2015m12</t>
  </si>
  <si>
    <t>2016m01</t>
  </si>
  <si>
    <t>2016m02</t>
  </si>
  <si>
    <t>2016m03</t>
  </si>
  <si>
    <t>2016m04</t>
  </si>
  <si>
    <t>2016m05</t>
  </si>
  <si>
    <t>2016m06</t>
  </si>
  <si>
    <t>2016m07</t>
  </si>
  <si>
    <t>2016m08</t>
  </si>
  <si>
    <t>2016m09</t>
  </si>
  <si>
    <t>2016m10</t>
  </si>
  <si>
    <t>2016m11</t>
  </si>
  <si>
    <t>2016m12</t>
  </si>
  <si>
    <t>2017m01</t>
  </si>
  <si>
    <t>2017m02</t>
  </si>
  <si>
    <t>2017m03</t>
  </si>
  <si>
    <t>2017m04</t>
  </si>
  <si>
    <t>2017m05</t>
  </si>
  <si>
    <t>2017m06</t>
  </si>
  <si>
    <t>2017m07</t>
  </si>
  <si>
    <t>2017m08</t>
  </si>
  <si>
    <t>2017m09</t>
  </si>
  <si>
    <t>2017m10</t>
  </si>
  <si>
    <t>2017m11</t>
  </si>
  <si>
    <t>2017m12</t>
  </si>
  <si>
    <t>2018m01</t>
  </si>
  <si>
    <t>2018m02</t>
  </si>
  <si>
    <t>2018m03</t>
  </si>
  <si>
    <t>2018m04</t>
  </si>
  <si>
    <t>2018m05</t>
  </si>
  <si>
    <t>2018m06</t>
  </si>
  <si>
    <t>2018m07</t>
  </si>
  <si>
    <t>2018m08</t>
  </si>
  <si>
    <t>2018m09</t>
  </si>
  <si>
    <t>2018m10</t>
  </si>
  <si>
    <t>2018m11</t>
  </si>
  <si>
    <t>2018m12</t>
  </si>
  <si>
    <t>2019m01</t>
  </si>
  <si>
    <t>2019m02</t>
  </si>
  <si>
    <t>2019m03</t>
  </si>
  <si>
    <t>2019m04</t>
  </si>
  <si>
    <t>2019m05</t>
  </si>
  <si>
    <t>2019m06</t>
  </si>
  <si>
    <t>2019m07</t>
  </si>
  <si>
    <t>2019m08</t>
  </si>
  <si>
    <t>2019m09</t>
  </si>
  <si>
    <t>2019m10</t>
  </si>
  <si>
    <t>2019m11</t>
  </si>
  <si>
    <t>2019m12</t>
  </si>
  <si>
    <t>2020m01</t>
  </si>
  <si>
    <t>2020m02</t>
  </si>
  <si>
    <t>2020m03</t>
  </si>
  <si>
    <t>2020m04</t>
  </si>
  <si>
    <t>2020m05</t>
  </si>
  <si>
    <t>2020m06</t>
  </si>
  <si>
    <t>2020m07</t>
  </si>
  <si>
    <t>2020m08</t>
  </si>
  <si>
    <t>2020m09</t>
  </si>
  <si>
    <t>2020m10</t>
  </si>
  <si>
    <t>2020m11</t>
  </si>
  <si>
    <t>2020m12</t>
  </si>
  <si>
    <t>2021M01</t>
  </si>
  <si>
    <t>2021M02</t>
  </si>
  <si>
    <t>2021M03</t>
  </si>
  <si>
    <t>2021M04</t>
  </si>
  <si>
    <t>2021M05</t>
  </si>
  <si>
    <t>2021M06</t>
  </si>
  <si>
    <t>2021M07</t>
  </si>
  <si>
    <t>2021M08</t>
  </si>
  <si>
    <t>2021M09</t>
  </si>
  <si>
    <t>2021M10</t>
  </si>
  <si>
    <t>2021M11</t>
  </si>
  <si>
    <t>2021M12</t>
  </si>
  <si>
    <t>2022m01</t>
  </si>
  <si>
    <t>2022m02</t>
  </si>
  <si>
    <t>2022m03</t>
  </si>
  <si>
    <t>2022m04</t>
  </si>
  <si>
    <t>2022m05</t>
  </si>
  <si>
    <t>2022m06</t>
  </si>
  <si>
    <t>2022m07</t>
  </si>
  <si>
    <t>2022m08</t>
  </si>
  <si>
    <t>2022m09</t>
  </si>
  <si>
    <t>2022m10</t>
  </si>
  <si>
    <t>2022m11</t>
  </si>
  <si>
    <t>2022m12</t>
  </si>
  <si>
    <t>2023m01</t>
  </si>
  <si>
    <t>2023m02</t>
  </si>
  <si>
    <t>2023m03</t>
  </si>
  <si>
    <t>2023m04</t>
  </si>
  <si>
    <t>2023m05</t>
  </si>
  <si>
    <t>2023m06</t>
  </si>
  <si>
    <t>2023m07</t>
  </si>
  <si>
    <t>2023m08</t>
  </si>
  <si>
    <t>2023m09</t>
  </si>
  <si>
    <t>2023m10</t>
  </si>
  <si>
    <t>2023m11</t>
  </si>
  <si>
    <t>2023m12</t>
  </si>
  <si>
    <t>2024m01</t>
  </si>
  <si>
    <t>2024m02</t>
  </si>
  <si>
    <t>2024m03</t>
  </si>
  <si>
    <t>2024m04</t>
  </si>
  <si>
    <t>2024m05</t>
  </si>
  <si>
    <t>2024m06</t>
  </si>
  <si>
    <t>2024m07</t>
  </si>
  <si>
    <t>2024m08</t>
  </si>
  <si>
    <t>2024m09</t>
  </si>
  <si>
    <t>2024m10</t>
  </si>
  <si>
    <t>2024m11</t>
  </si>
  <si>
    <t>2024m12</t>
  </si>
  <si>
    <t>2025m01</t>
  </si>
  <si>
    <t>2025m02</t>
  </si>
  <si>
    <t>2025m03</t>
  </si>
  <si>
    <t>2025m04</t>
  </si>
  <si>
    <t>2025m05</t>
  </si>
  <si>
    <t>2025m06</t>
  </si>
  <si>
    <t>2025m07</t>
  </si>
  <si>
    <t>2025m08</t>
  </si>
  <si>
    <t>2025m09</t>
  </si>
  <si>
    <t>2025m10</t>
  </si>
  <si>
    <t>2025m11</t>
  </si>
  <si>
    <t>2025m12</t>
  </si>
  <si>
    <t>2026m01</t>
  </si>
  <si>
    <t>2026m02</t>
  </si>
  <si>
    <t>2026m03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</si>
</sst>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0\ _€"/>
  </numFmts>
  <fonts count="37" x14ac:knownFonts="1"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Calibri"/>
      <family val="2"/>
      <scheme val="minor"/>
    </font>
    <font>
      <b/>
      <sz val="10"/>
      <name val="Arial"/>
      <family val="2"/>
    </font>
    <font>
      <sz val="9"/>
      <color rgb="FF0070C0"/>
      <name val="Calibri"/>
      <family val="2"/>
      <scheme val="minor"/>
    </font>
    <font>
      <b/>
      <sz val="9"/>
      <color indexed="62"/>
      <name val="Verdana"/>
      <family val="2"/>
    </font>
    <font>
      <b/>
      <sz val="9"/>
      <color rgb="FF0070C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indexed="62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rgb="FF002060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4" tint="-0.249977111117893"/>
      <name val="Calibri"/>
      <family val="2"/>
      <scheme val="minor"/>
    </font>
    <font>
      <b/>
      <sz val="8"/>
      <color rgb="FF0070C0"/>
      <name val="Calibri"/>
      <family val="2"/>
      <scheme val="minor"/>
    </font>
    <font>
      <sz val="10"/>
      <color theme="8" tint="-0.249977111117893"/>
      <name val="Calibri"/>
      <family val="2"/>
      <scheme val="minor"/>
    </font>
    <font>
      <sz val="10"/>
      <color theme="5" tint="-0.249977111117893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b/>
      <sz val="10"/>
      <color theme="5" tint="-0.249977111117893"/>
      <name val="Arial"/>
      <family val="2"/>
    </font>
    <font>
      <b/>
      <sz val="10"/>
      <color theme="8" tint="-0.249977111117893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Arial"/>
      <family val="2"/>
    </font>
    <font>
      <sz val="11"/>
      <color theme="5" tint="-0.249977111117893"/>
      <name val="Arial"/>
      <family val="2"/>
    </font>
    <font>
      <sz val="11"/>
      <color rgb="FF0070C0"/>
      <name val="Arial"/>
      <family val="2"/>
    </font>
    <font>
      <b/>
      <sz val="11"/>
      <color rgb="FF0070C0"/>
      <name val="Arial"/>
      <family val="2"/>
    </font>
    <font>
      <b/>
      <sz val="11"/>
      <color theme="5" tint="-0.249977111117893"/>
      <name val="Arial"/>
      <family val="2"/>
    </font>
    <font>
      <sz val="1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theme="5" tint="-0.24994659260841701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indexed="9"/>
      </right>
      <top/>
      <bottom/>
      <diagonal/>
    </border>
    <border>
      <left/>
      <right/>
      <top style="thin">
        <color theme="5" tint="-0.24994659260841701"/>
      </top>
      <bottom/>
      <diagonal/>
    </border>
    <border>
      <left/>
      <right/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5" tint="-0.2499465926084170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C00000"/>
      </bottom>
      <diagonal/>
    </border>
    <border>
      <left/>
      <right style="thin">
        <color theme="0"/>
      </right>
      <top/>
      <bottom style="thin">
        <color rgb="FFC00000"/>
      </bottom>
      <diagonal/>
    </border>
    <border>
      <left style="thin">
        <color theme="0"/>
      </left>
      <right/>
      <top style="thin">
        <color theme="0"/>
      </top>
      <bottom style="thin">
        <color rgb="FFC00000"/>
      </bottom>
      <diagonal/>
    </border>
    <border>
      <left/>
      <right style="thin">
        <color theme="0"/>
      </right>
      <top style="thin">
        <color theme="0"/>
      </top>
      <bottom style="thin">
        <color rgb="FFC00000"/>
      </bottom>
      <diagonal/>
    </border>
    <border>
      <left style="thin">
        <color theme="0"/>
      </left>
      <right style="thin">
        <color theme="0"/>
      </right>
      <top style="thin">
        <color theme="5" tint="-0.24994659260841701"/>
      </top>
      <bottom style="thin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5" tint="-0.24994659260841701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 tint="-0.499984740745262"/>
      </left>
      <right/>
      <top style="thin">
        <color indexed="64"/>
      </top>
      <bottom style="thin">
        <color theme="0" tint="-0.499984740745262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04">
    <xf numFmtId="0" fontId="0" fillId="0" borderId="0" xfId="0"/>
    <xf numFmtId="0" fontId="0" fillId="2" borderId="0" xfId="0" applyFill="1"/>
    <xf numFmtId="2" fontId="2" fillId="2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2" fontId="2" fillId="3" borderId="0" xfId="0" applyNumberFormat="1" applyFont="1" applyFill="1" applyAlignment="1">
      <alignment horizontal="center"/>
    </xf>
    <xf numFmtId="2" fontId="3" fillId="2" borderId="0" xfId="0" applyNumberFormat="1" applyFont="1" applyFill="1"/>
    <xf numFmtId="9" fontId="4" fillId="0" borderId="0" xfId="1" applyFont="1" applyAlignment="1">
      <alignment horizontal="center"/>
    </xf>
    <xf numFmtId="9" fontId="4" fillId="2" borderId="0" xfId="0" applyNumberFormat="1" applyFont="1" applyFill="1"/>
    <xf numFmtId="0" fontId="5" fillId="0" borderId="0" xfId="0" applyFont="1"/>
    <xf numFmtId="164" fontId="6" fillId="3" borderId="0" xfId="0" applyNumberFormat="1" applyFont="1" applyFill="1" applyAlignment="1">
      <alignment horizontal="center"/>
    </xf>
    <xf numFmtId="9" fontId="7" fillId="3" borderId="0" xfId="0" applyNumberFormat="1" applyFont="1" applyFill="1" applyAlignment="1">
      <alignment horizontal="left" vertical="center"/>
    </xf>
    <xf numFmtId="0" fontId="2" fillId="3" borderId="0" xfId="0" applyFont="1" applyFill="1"/>
    <xf numFmtId="2" fontId="2" fillId="3" borderId="0" xfId="0" applyNumberFormat="1" applyFont="1" applyFill="1"/>
    <xf numFmtId="0" fontId="5" fillId="3" borderId="0" xfId="0" applyFont="1" applyFill="1"/>
    <xf numFmtId="164" fontId="6" fillId="2" borderId="0" xfId="0" applyNumberFormat="1" applyFont="1" applyFill="1" applyAlignment="1">
      <alignment horizontal="center"/>
    </xf>
    <xf numFmtId="164" fontId="8" fillId="3" borderId="0" xfId="0" applyNumberFormat="1" applyFont="1" applyFill="1"/>
    <xf numFmtId="2" fontId="3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2" fontId="0" fillId="2" borderId="0" xfId="0" applyNumberFormat="1" applyFill="1"/>
    <xf numFmtId="2" fontId="3" fillId="2" borderId="0" xfId="1" applyNumberFormat="1" applyFont="1" applyFill="1" applyAlignment="1">
      <alignment horizontal="center"/>
    </xf>
    <xf numFmtId="9" fontId="4" fillId="5" borderId="0" xfId="1" applyFont="1" applyFill="1" applyAlignment="1">
      <alignment horizontal="center"/>
    </xf>
    <xf numFmtId="9" fontId="4" fillId="2" borderId="0" xfId="1" applyFont="1" applyFill="1" applyAlignment="1">
      <alignment horizontal="center"/>
    </xf>
    <xf numFmtId="0" fontId="4" fillId="2" borderId="0" xfId="0" applyFont="1" applyFill="1"/>
    <xf numFmtId="2" fontId="4" fillId="3" borderId="2" xfId="0" applyNumberFormat="1" applyFont="1" applyFill="1" applyBorder="1" applyAlignment="1">
      <alignment horizontal="center" textRotation="90" wrapText="1"/>
    </xf>
    <xf numFmtId="0" fontId="13" fillId="7" borderId="0" xfId="0" applyFont="1" applyFill="1" applyAlignment="1">
      <alignment horizontal="center" vertical="center" wrapText="1"/>
    </xf>
    <xf numFmtId="0" fontId="13" fillId="8" borderId="3" xfId="0" applyFont="1" applyFill="1" applyBorder="1" applyAlignment="1">
      <alignment textRotation="90" wrapText="1"/>
    </xf>
    <xf numFmtId="0" fontId="14" fillId="7" borderId="4" xfId="0" applyFont="1" applyFill="1" applyBorder="1" applyAlignment="1">
      <alignment horizontal="center" textRotation="90" wrapText="1"/>
    </xf>
    <xf numFmtId="0" fontId="6" fillId="3" borderId="4" xfId="0" applyFont="1" applyFill="1" applyBorder="1" applyAlignment="1">
      <alignment horizontal="center" textRotation="90" wrapText="1"/>
    </xf>
    <xf numFmtId="0" fontId="13" fillId="9" borderId="4" xfId="0" applyFont="1" applyFill="1" applyBorder="1" applyAlignment="1">
      <alignment horizontal="center" vertical="center" wrapText="1"/>
    </xf>
    <xf numFmtId="0" fontId="13" fillId="10" borderId="4" xfId="0" applyFont="1" applyFill="1" applyBorder="1" applyAlignment="1">
      <alignment textRotation="90" wrapText="1"/>
    </xf>
    <xf numFmtId="0" fontId="14" fillId="9" borderId="4" xfId="0" applyFont="1" applyFill="1" applyBorder="1" applyAlignment="1">
      <alignment horizontal="center" textRotation="90" wrapText="1"/>
    </xf>
    <xf numFmtId="0" fontId="16" fillId="2" borderId="0" xfId="0" applyFont="1" applyFill="1"/>
    <xf numFmtId="2" fontId="16" fillId="2" borderId="5" xfId="0" applyNumberFormat="1" applyFont="1" applyFill="1" applyBorder="1" applyAlignment="1">
      <alignment horizontal="center"/>
    </xf>
    <xf numFmtId="164" fontId="16" fillId="2" borderId="5" xfId="0" applyNumberFormat="1" applyFont="1" applyFill="1" applyBorder="1" applyAlignment="1">
      <alignment horizontal="center"/>
    </xf>
    <xf numFmtId="164" fontId="17" fillId="7" borderId="6" xfId="0" applyNumberFormat="1" applyFont="1" applyFill="1" applyBorder="1" applyAlignment="1">
      <alignment horizontal="center"/>
    </xf>
    <xf numFmtId="164" fontId="17" fillId="7" borderId="6" xfId="0" applyNumberFormat="1" applyFont="1" applyFill="1" applyBorder="1"/>
    <xf numFmtId="164" fontId="8" fillId="7" borderId="6" xfId="0" applyNumberFormat="1" applyFont="1" applyFill="1" applyBorder="1" applyAlignment="1">
      <alignment horizontal="center"/>
    </xf>
    <xf numFmtId="164" fontId="18" fillId="0" borderId="6" xfId="0" applyNumberFormat="1" applyFont="1" applyBorder="1" applyAlignment="1">
      <alignment horizontal="center"/>
    </xf>
    <xf numFmtId="164" fontId="17" fillId="9" borderId="6" xfId="0" applyNumberFormat="1" applyFont="1" applyFill="1" applyBorder="1" applyAlignment="1">
      <alignment horizontal="center"/>
    </xf>
    <xf numFmtId="164" fontId="17" fillId="9" borderId="6" xfId="0" applyNumberFormat="1" applyFont="1" applyFill="1" applyBorder="1"/>
    <xf numFmtId="164" fontId="8" fillId="9" borderId="6" xfId="0" applyNumberFormat="1" applyFont="1" applyFill="1" applyBorder="1" applyAlignment="1">
      <alignment horizontal="center"/>
    </xf>
    <xf numFmtId="0" fontId="5" fillId="2" borderId="0" xfId="0" applyFont="1" applyFill="1"/>
    <xf numFmtId="0" fontId="16" fillId="11" borderId="6" xfId="0" applyFont="1" applyFill="1" applyBorder="1" applyProtection="1">
      <protection locked="0"/>
    </xf>
    <xf numFmtId="2" fontId="16" fillId="11" borderId="6" xfId="0" applyNumberFormat="1" applyFont="1" applyFill="1" applyBorder="1" applyAlignment="1">
      <alignment horizontal="center"/>
    </xf>
    <xf numFmtId="164" fontId="16" fillId="11" borderId="6" xfId="0" applyNumberFormat="1" applyFont="1" applyFill="1" applyBorder="1" applyAlignment="1">
      <alignment horizontal="center"/>
    </xf>
    <xf numFmtId="164" fontId="4" fillId="11" borderId="6" xfId="0" applyNumberFormat="1" applyFont="1" applyFill="1" applyBorder="1" applyAlignment="1">
      <alignment horizontal="center"/>
    </xf>
    <xf numFmtId="165" fontId="17" fillId="7" borderId="6" xfId="0" applyNumberFormat="1" applyFont="1" applyFill="1" applyBorder="1" applyAlignment="1">
      <alignment horizontal="center"/>
    </xf>
    <xf numFmtId="165" fontId="17" fillId="7" borderId="6" xfId="0" applyNumberFormat="1" applyFont="1" applyFill="1" applyBorder="1"/>
    <xf numFmtId="165" fontId="6" fillId="7" borderId="6" xfId="0" applyNumberFormat="1" applyFont="1" applyFill="1" applyBorder="1" applyAlignment="1">
      <alignment horizontal="center"/>
    </xf>
    <xf numFmtId="165" fontId="4" fillId="2" borderId="0" xfId="1" applyNumberFormat="1" applyFont="1" applyFill="1" applyAlignment="1">
      <alignment horizontal="center"/>
    </xf>
    <xf numFmtId="165" fontId="6" fillId="11" borderId="6" xfId="0" applyNumberFormat="1" applyFont="1" applyFill="1" applyBorder="1" applyAlignment="1">
      <alignment horizontal="center"/>
    </xf>
    <xf numFmtId="165" fontId="17" fillId="9" borderId="6" xfId="0" applyNumberFormat="1" applyFont="1" applyFill="1" applyBorder="1" applyAlignment="1">
      <alignment horizontal="center"/>
    </xf>
    <xf numFmtId="165" fontId="17" fillId="9" borderId="6" xfId="0" applyNumberFormat="1" applyFont="1" applyFill="1" applyBorder="1"/>
    <xf numFmtId="165" fontId="6" fillId="9" borderId="6" xfId="0" applyNumberFormat="1" applyFont="1" applyFill="1" applyBorder="1" applyAlignment="1">
      <alignment horizontal="center"/>
    </xf>
    <xf numFmtId="0" fontId="4" fillId="0" borderId="7" xfId="0" applyFont="1" applyBorder="1" applyProtection="1">
      <protection locked="0"/>
    </xf>
    <xf numFmtId="2" fontId="4" fillId="0" borderId="7" xfId="0" applyNumberFormat="1" applyFont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165" fontId="13" fillId="7" borderId="0" xfId="0" applyNumberFormat="1" applyFont="1" applyFill="1" applyAlignment="1">
      <alignment horizontal="center"/>
    </xf>
    <xf numFmtId="165" fontId="13" fillId="8" borderId="9" xfId="0" applyNumberFormat="1" applyFont="1" applyFill="1" applyBorder="1"/>
    <xf numFmtId="165" fontId="19" fillId="7" borderId="9" xfId="0" applyNumberFormat="1" applyFont="1" applyFill="1" applyBorder="1" applyAlignment="1">
      <alignment horizontal="center"/>
    </xf>
    <xf numFmtId="165" fontId="6" fillId="0" borderId="0" xfId="0" applyNumberFormat="1" applyFont="1" applyAlignment="1">
      <alignment horizontal="center"/>
    </xf>
    <xf numFmtId="165" fontId="13" fillId="9" borderId="0" xfId="0" applyNumberFormat="1" applyFont="1" applyFill="1" applyAlignment="1">
      <alignment horizontal="center"/>
    </xf>
    <xf numFmtId="165" fontId="13" fillId="10" borderId="10" xfId="0" applyNumberFormat="1" applyFont="1" applyFill="1" applyBorder="1"/>
    <xf numFmtId="165" fontId="15" fillId="9" borderId="11" xfId="0" applyNumberFormat="1" applyFont="1" applyFill="1" applyBorder="1" applyAlignment="1">
      <alignment horizontal="center"/>
    </xf>
    <xf numFmtId="0" fontId="4" fillId="0" borderId="8" xfId="0" applyFont="1" applyBorder="1" applyProtection="1">
      <protection locked="0"/>
    </xf>
    <xf numFmtId="2" fontId="4" fillId="0" borderId="12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2" fontId="3" fillId="2" borderId="13" xfId="0" applyNumberFormat="1" applyFont="1" applyFill="1" applyBorder="1"/>
    <xf numFmtId="0" fontId="4" fillId="0" borderId="14" xfId="0" applyFont="1" applyBorder="1" applyProtection="1">
      <protection locked="0"/>
    </xf>
    <xf numFmtId="2" fontId="4" fillId="0" borderId="14" xfId="0" applyNumberFormat="1" applyFont="1" applyBorder="1" applyAlignment="1">
      <alignment horizontal="center"/>
    </xf>
    <xf numFmtId="2" fontId="3" fillId="2" borderId="15" xfId="0" applyNumberFormat="1" applyFont="1" applyFill="1" applyBorder="1"/>
    <xf numFmtId="164" fontId="4" fillId="0" borderId="14" xfId="0" applyNumberFormat="1" applyFont="1" applyBorder="1" applyAlignment="1">
      <alignment horizontal="center"/>
    </xf>
    <xf numFmtId="0" fontId="4" fillId="2" borderId="15" xfId="0" applyFont="1" applyFill="1" applyBorder="1"/>
    <xf numFmtId="165" fontId="13" fillId="7" borderId="15" xfId="0" applyNumberFormat="1" applyFont="1" applyFill="1" applyBorder="1" applyAlignment="1">
      <alignment horizontal="center"/>
    </xf>
    <xf numFmtId="165" fontId="13" fillId="8" borderId="16" xfId="0" applyNumberFormat="1" applyFont="1" applyFill="1" applyBorder="1"/>
    <xf numFmtId="165" fontId="19" fillId="7" borderId="16" xfId="0" applyNumberFormat="1" applyFont="1" applyFill="1" applyBorder="1" applyAlignment="1">
      <alignment horizontal="center"/>
    </xf>
    <xf numFmtId="165" fontId="4" fillId="2" borderId="15" xfId="1" applyNumberFormat="1" applyFont="1" applyFill="1" applyBorder="1" applyAlignment="1">
      <alignment horizontal="center"/>
    </xf>
    <xf numFmtId="165" fontId="6" fillId="0" borderId="15" xfId="0" applyNumberFormat="1" applyFont="1" applyBorder="1" applyAlignment="1">
      <alignment horizontal="center"/>
    </xf>
    <xf numFmtId="165" fontId="13" fillId="9" borderId="17" xfId="0" applyNumberFormat="1" applyFont="1" applyFill="1" applyBorder="1" applyAlignment="1">
      <alignment horizontal="center"/>
    </xf>
    <xf numFmtId="165" fontId="13" fillId="10" borderId="18" xfId="0" applyNumberFormat="1" applyFont="1" applyFill="1" applyBorder="1"/>
    <xf numFmtId="165" fontId="15" fillId="9" borderId="19" xfId="0" applyNumberFormat="1" applyFont="1" applyFill="1" applyBorder="1" applyAlignment="1">
      <alignment horizontal="center"/>
    </xf>
    <xf numFmtId="164" fontId="20" fillId="2" borderId="0" xfId="0" applyNumberFormat="1" applyFont="1" applyFill="1" applyAlignment="1">
      <alignment horizontal="center"/>
    </xf>
    <xf numFmtId="164" fontId="21" fillId="2" borderId="0" xfId="0" applyNumberFormat="1" applyFont="1" applyFill="1" applyAlignment="1">
      <alignment horizontal="center"/>
    </xf>
    <xf numFmtId="164" fontId="22" fillId="3" borderId="0" xfId="0" applyNumberFormat="1" applyFont="1" applyFill="1" applyAlignment="1">
      <alignment horizontal="center"/>
    </xf>
    <xf numFmtId="164" fontId="23" fillId="3" borderId="0" xfId="0" applyNumberFormat="1" applyFont="1" applyFill="1" applyAlignment="1">
      <alignment horizontal="center"/>
    </xf>
    <xf numFmtId="165" fontId="13" fillId="7" borderId="5" xfId="0" applyNumberFormat="1" applyFont="1" applyFill="1" applyBorder="1" applyAlignment="1">
      <alignment horizontal="center"/>
    </xf>
    <xf numFmtId="165" fontId="13" fillId="8" borderId="20" xfId="0" applyNumberFormat="1" applyFont="1" applyFill="1" applyBorder="1"/>
    <xf numFmtId="165" fontId="19" fillId="7" borderId="20" xfId="0" applyNumberFormat="1" applyFont="1" applyFill="1" applyBorder="1" applyAlignment="1">
      <alignment horizontal="center"/>
    </xf>
    <xf numFmtId="165" fontId="6" fillId="0" borderId="5" xfId="0" applyNumberFormat="1" applyFont="1" applyBorder="1" applyAlignment="1">
      <alignment horizontal="center"/>
    </xf>
    <xf numFmtId="165" fontId="13" fillId="10" borderId="20" xfId="0" applyNumberFormat="1" applyFont="1" applyFill="1" applyBorder="1"/>
    <xf numFmtId="165" fontId="15" fillId="9" borderId="20" xfId="0" applyNumberFormat="1" applyFont="1" applyFill="1" applyBorder="1" applyAlignment="1">
      <alignment horizontal="center"/>
    </xf>
    <xf numFmtId="2" fontId="4" fillId="0" borderId="21" xfId="0" applyNumberFormat="1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5" fontId="13" fillId="8" borderId="22" xfId="0" applyNumberFormat="1" applyFont="1" applyFill="1" applyBorder="1"/>
    <xf numFmtId="165" fontId="19" fillId="7" borderId="22" xfId="0" applyNumberFormat="1" applyFont="1" applyFill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165" fontId="13" fillId="8" borderId="5" xfId="0" applyNumberFormat="1" applyFont="1" applyFill="1" applyBorder="1"/>
    <xf numFmtId="165" fontId="19" fillId="7" borderId="5" xfId="0" applyNumberFormat="1" applyFont="1" applyFill="1" applyBorder="1" applyAlignment="1">
      <alignment horizontal="center"/>
    </xf>
    <xf numFmtId="165" fontId="13" fillId="10" borderId="5" xfId="0" applyNumberFormat="1" applyFont="1" applyFill="1" applyBorder="1"/>
    <xf numFmtId="165" fontId="15" fillId="9" borderId="23" xfId="0" applyNumberFormat="1" applyFont="1" applyFill="1" applyBorder="1" applyAlignment="1">
      <alignment horizontal="center"/>
    </xf>
    <xf numFmtId="164" fontId="22" fillId="0" borderId="0" xfId="0" applyNumberFormat="1" applyFont="1" applyAlignment="1">
      <alignment horizontal="center"/>
    </xf>
    <xf numFmtId="164" fontId="23" fillId="0" borderId="0" xfId="0" applyNumberFormat="1" applyFont="1" applyAlignment="1">
      <alignment horizontal="center"/>
    </xf>
    <xf numFmtId="0" fontId="4" fillId="0" borderId="12" xfId="0" applyFont="1" applyBorder="1" applyProtection="1">
      <protection locked="0"/>
    </xf>
    <xf numFmtId="165" fontId="13" fillId="10" borderId="24" xfId="0" applyNumberFormat="1" applyFont="1" applyFill="1" applyBorder="1"/>
    <xf numFmtId="165" fontId="15" fillId="9" borderId="25" xfId="0" applyNumberFormat="1" applyFont="1" applyFill="1" applyBorder="1" applyAlignment="1">
      <alignment horizontal="center"/>
    </xf>
    <xf numFmtId="164" fontId="21" fillId="3" borderId="0" xfId="0" applyNumberFormat="1" applyFont="1" applyFill="1" applyAlignment="1">
      <alignment horizontal="center"/>
    </xf>
    <xf numFmtId="164" fontId="20" fillId="3" borderId="0" xfId="0" applyNumberFormat="1" applyFont="1" applyFill="1" applyAlignment="1">
      <alignment horizontal="center"/>
    </xf>
    <xf numFmtId="165" fontId="24" fillId="7" borderId="9" xfId="0" applyNumberFormat="1" applyFont="1" applyFill="1" applyBorder="1" applyAlignment="1">
      <alignment horizontal="center"/>
    </xf>
    <xf numFmtId="165" fontId="16" fillId="2" borderId="0" xfId="1" applyNumberFormat="1" applyFont="1" applyFill="1" applyAlignment="1">
      <alignment horizontal="center"/>
    </xf>
    <xf numFmtId="165" fontId="15" fillId="0" borderId="0" xfId="0" applyNumberFormat="1" applyFont="1" applyAlignment="1">
      <alignment horizontal="center"/>
    </xf>
    <xf numFmtId="165" fontId="14" fillId="9" borderId="11" xfId="0" applyNumberFormat="1" applyFont="1" applyFill="1" applyBorder="1" applyAlignment="1">
      <alignment horizontal="center"/>
    </xf>
    <xf numFmtId="0" fontId="5" fillId="2" borderId="0" xfId="0" applyFont="1" applyFill="1" applyAlignment="1">
      <alignment vertical="center"/>
    </xf>
    <xf numFmtId="165" fontId="15" fillId="0" borderId="15" xfId="0" applyNumberFormat="1" applyFont="1" applyBorder="1" applyAlignment="1">
      <alignment horizontal="center"/>
    </xf>
    <xf numFmtId="0" fontId="25" fillId="0" borderId="8" xfId="0" applyFont="1" applyBorder="1" applyProtection="1">
      <protection locked="0"/>
    </xf>
    <xf numFmtId="2" fontId="25" fillId="0" borderId="8" xfId="0" applyNumberFormat="1" applyFont="1" applyBorder="1" applyAlignment="1">
      <alignment horizontal="center"/>
    </xf>
    <xf numFmtId="0" fontId="25" fillId="2" borderId="0" xfId="0" applyFont="1" applyFill="1"/>
    <xf numFmtId="165" fontId="26" fillId="2" borderId="0" xfId="1" applyNumberFormat="1" applyFont="1" applyFill="1" applyAlignment="1">
      <alignment horizontal="center"/>
    </xf>
    <xf numFmtId="165" fontId="14" fillId="0" borderId="0" xfId="0" applyNumberFormat="1" applyFont="1" applyAlignment="1">
      <alignment horizontal="center"/>
    </xf>
    <xf numFmtId="0" fontId="25" fillId="0" borderId="26" xfId="0" applyFont="1" applyBorder="1" applyProtection="1">
      <protection locked="0"/>
    </xf>
    <xf numFmtId="0" fontId="25" fillId="0" borderId="26" xfId="0" applyFont="1" applyBorder="1" applyAlignment="1" applyProtection="1">
      <alignment vertical="center"/>
      <protection locked="0"/>
    </xf>
    <xf numFmtId="2" fontId="25" fillId="0" borderId="8" xfId="0" applyNumberFormat="1" applyFont="1" applyBorder="1" applyAlignment="1">
      <alignment horizontal="center" vertical="center"/>
    </xf>
    <xf numFmtId="2" fontId="0" fillId="2" borderId="0" xfId="0" applyNumberFormat="1" applyFill="1" applyAlignment="1">
      <alignment vertical="center"/>
    </xf>
    <xf numFmtId="0" fontId="25" fillId="2" borderId="0" xfId="0" applyFont="1" applyFill="1" applyAlignment="1">
      <alignment vertical="center"/>
    </xf>
    <xf numFmtId="165" fontId="13" fillId="7" borderId="0" xfId="0" applyNumberFormat="1" applyFont="1" applyFill="1" applyAlignment="1">
      <alignment horizontal="center" vertical="center"/>
    </xf>
    <xf numFmtId="165" fontId="13" fillId="8" borderId="9" xfId="0" applyNumberFormat="1" applyFont="1" applyFill="1" applyBorder="1" applyAlignment="1">
      <alignment vertical="center"/>
    </xf>
    <xf numFmtId="165" fontId="24" fillId="7" borderId="9" xfId="0" applyNumberFormat="1" applyFont="1" applyFill="1" applyBorder="1" applyAlignment="1">
      <alignment horizontal="center" vertical="center"/>
    </xf>
    <xf numFmtId="165" fontId="26" fillId="2" borderId="0" xfId="1" applyNumberFormat="1" applyFont="1" applyFill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165" fontId="13" fillId="9" borderId="0" xfId="0" applyNumberFormat="1" applyFont="1" applyFill="1" applyAlignment="1">
      <alignment horizontal="center" vertical="center"/>
    </xf>
    <xf numFmtId="165" fontId="13" fillId="10" borderId="10" xfId="0" applyNumberFormat="1" applyFont="1" applyFill="1" applyBorder="1" applyAlignment="1">
      <alignment vertical="center"/>
    </xf>
    <xf numFmtId="165" fontId="14" fillId="9" borderId="11" xfId="0" applyNumberFormat="1" applyFont="1" applyFill="1" applyBorder="1" applyAlignment="1">
      <alignment horizontal="center" vertical="center"/>
    </xf>
    <xf numFmtId="0" fontId="27" fillId="2" borderId="0" xfId="0" applyFont="1" applyFill="1"/>
    <xf numFmtId="164" fontId="28" fillId="2" borderId="0" xfId="0" applyNumberFormat="1" applyFont="1" applyFill="1" applyAlignment="1">
      <alignment horizontal="center"/>
    </xf>
    <xf numFmtId="164" fontId="29" fillId="2" borderId="0" xfId="0" applyNumberFormat="1" applyFont="1" applyFill="1" applyAlignment="1">
      <alignment horizontal="center"/>
    </xf>
    <xf numFmtId="0" fontId="27" fillId="0" borderId="0" xfId="0" applyFont="1"/>
    <xf numFmtId="164" fontId="30" fillId="3" borderId="0" xfId="0" applyNumberFormat="1" applyFont="1" applyFill="1" applyAlignment="1">
      <alignment horizontal="center"/>
    </xf>
    <xf numFmtId="164" fontId="31" fillId="3" borderId="0" xfId="0" applyNumberFormat="1" applyFont="1" applyFill="1" applyAlignment="1">
      <alignment horizontal="center"/>
    </xf>
    <xf numFmtId="0" fontId="32" fillId="0" borderId="27" xfId="0" applyFont="1" applyBorder="1" applyAlignment="1" applyProtection="1">
      <alignment vertical="center"/>
      <protection locked="0"/>
    </xf>
    <xf numFmtId="0" fontId="2" fillId="2" borderId="0" xfId="0" applyFont="1" applyFill="1" applyAlignment="1">
      <alignment horizontal="center"/>
    </xf>
    <xf numFmtId="164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64" fontId="8" fillId="2" borderId="0" xfId="0" applyNumberFormat="1" applyFont="1" applyFill="1"/>
    <xf numFmtId="2" fontId="3" fillId="0" borderId="0" xfId="0" applyNumberFormat="1" applyFont="1"/>
    <xf numFmtId="164" fontId="4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4" fillId="0" borderId="0" xfId="0" applyFont="1"/>
    <xf numFmtId="164" fontId="6" fillId="0" borderId="0" xfId="0" applyNumberFormat="1" applyFont="1" applyAlignment="1">
      <alignment horizontal="center"/>
    </xf>
    <xf numFmtId="2" fontId="0" fillId="2" borderId="0" xfId="0" applyNumberFormat="1" applyFont="1" applyFill="1" applyAlignment="1">
      <alignment vertical="center"/>
    </xf>
    <xf numFmtId="0" fontId="25" fillId="0" borderId="31" xfId="0" applyFont="1" applyBorder="1" applyAlignment="1" applyProtection="1">
      <alignment vertical="center"/>
      <protection locked="0"/>
    </xf>
    <xf numFmtId="2" fontId="25" fillId="0" borderId="32" xfId="0" applyNumberFormat="1" applyFont="1" applyBorder="1" applyAlignment="1">
      <alignment horizontal="center" vertical="center"/>
    </xf>
    <xf numFmtId="2" fontId="25" fillId="0" borderId="33" xfId="0" applyNumberFormat="1" applyFont="1" applyBorder="1" applyAlignment="1">
      <alignment horizontal="center" vertical="center"/>
    </xf>
    <xf numFmtId="165" fontId="13" fillId="8" borderId="3" xfId="0" applyNumberFormat="1" applyFont="1" applyFill="1" applyBorder="1" applyAlignment="1">
      <alignment vertical="center"/>
    </xf>
    <xf numFmtId="165" fontId="24" fillId="7" borderId="3" xfId="0" applyNumberFormat="1" applyFont="1" applyFill="1" applyBorder="1" applyAlignment="1">
      <alignment horizontal="center" vertical="center"/>
    </xf>
    <xf numFmtId="165" fontId="13" fillId="10" borderId="34" xfId="0" applyNumberFormat="1" applyFont="1" applyFill="1" applyBorder="1" applyAlignment="1">
      <alignment vertical="center"/>
    </xf>
    <xf numFmtId="165" fontId="14" fillId="9" borderId="35" xfId="0" applyNumberFormat="1" applyFont="1" applyFill="1" applyBorder="1" applyAlignment="1">
      <alignment horizontal="center" vertical="center"/>
    </xf>
    <xf numFmtId="2" fontId="32" fillId="0" borderId="28" xfId="0" applyNumberFormat="1" applyFont="1" applyBorder="1" applyAlignment="1">
      <alignment horizontal="center" vertical="center"/>
    </xf>
    <xf numFmtId="2" fontId="32" fillId="0" borderId="29" xfId="0" applyNumberFormat="1" applyFont="1" applyBorder="1" applyAlignment="1">
      <alignment horizontal="center" vertical="center"/>
    </xf>
    <xf numFmtId="2" fontId="27" fillId="2" borderId="30" xfId="0" applyNumberFormat="1" applyFont="1" applyFill="1" applyBorder="1" applyAlignment="1">
      <alignment vertical="center"/>
    </xf>
    <xf numFmtId="2" fontId="32" fillId="0" borderId="36" xfId="0" applyNumberFormat="1" applyFont="1" applyBorder="1" applyAlignment="1">
      <alignment horizontal="center" vertical="center"/>
    </xf>
    <xf numFmtId="2" fontId="32" fillId="0" borderId="27" xfId="0" applyNumberFormat="1" applyFont="1" applyBorder="1" applyAlignment="1">
      <alignment horizontal="center" vertical="center"/>
    </xf>
    <xf numFmtId="0" fontId="32" fillId="2" borderId="0" xfId="0" applyFont="1" applyFill="1" applyAlignment="1">
      <alignment vertical="center"/>
    </xf>
    <xf numFmtId="0" fontId="25" fillId="0" borderId="27" xfId="0" applyFont="1" applyBorder="1" applyAlignment="1" applyProtection="1">
      <alignment vertical="center"/>
      <protection locked="0"/>
    </xf>
    <xf numFmtId="2" fontId="25" fillId="0" borderId="28" xfId="0" applyNumberFormat="1" applyFont="1" applyBorder="1" applyAlignment="1">
      <alignment horizontal="center" vertical="center"/>
    </xf>
    <xf numFmtId="2" fontId="25" fillId="0" borderId="29" xfId="0" applyNumberFormat="1" applyFont="1" applyBorder="1" applyAlignment="1">
      <alignment horizontal="center" vertical="center"/>
    </xf>
    <xf numFmtId="165" fontId="13" fillId="7" borderId="30" xfId="0" applyNumberFormat="1" applyFont="1" applyFill="1" applyBorder="1" applyAlignment="1">
      <alignment horizontal="center" vertical="center"/>
    </xf>
    <xf numFmtId="165" fontId="14" fillId="0" borderId="30" xfId="0" applyNumberFormat="1" applyFont="1" applyBorder="1" applyAlignment="1">
      <alignment horizontal="center" vertical="center"/>
    </xf>
    <xf numFmtId="165" fontId="13" fillId="9" borderId="30" xfId="0" applyNumberFormat="1" applyFont="1" applyFill="1" applyBorder="1" applyAlignment="1">
      <alignment horizontal="center" vertical="center"/>
    </xf>
    <xf numFmtId="2" fontId="25" fillId="0" borderId="36" xfId="0" applyNumberFormat="1" applyFont="1" applyBorder="1" applyAlignment="1">
      <alignment horizontal="center" vertical="center"/>
    </xf>
    <xf numFmtId="2" fontId="25" fillId="0" borderId="27" xfId="0" applyNumberFormat="1" applyFont="1" applyBorder="1" applyAlignment="1">
      <alignment horizontal="center" vertical="center"/>
    </xf>
    <xf numFmtId="165" fontId="26" fillId="2" borderId="30" xfId="1" applyNumberFormat="1" applyFont="1" applyFill="1" applyBorder="1" applyAlignment="1">
      <alignment horizontal="center" vertical="center"/>
    </xf>
    <xf numFmtId="165" fontId="36" fillId="2" borderId="0" xfId="1" applyNumberFormat="1" applyFont="1" applyFill="1" applyBorder="1" applyAlignment="1">
      <alignment horizontal="center" vertical="center"/>
    </xf>
    <xf numFmtId="2" fontId="0" fillId="2" borderId="30" xfId="0" applyNumberFormat="1" applyFill="1" applyBorder="1" applyAlignment="1">
      <alignment vertical="center"/>
    </xf>
    <xf numFmtId="165" fontId="13" fillId="10" borderId="30" xfId="0" applyNumberFormat="1" applyFont="1" applyFill="1" applyBorder="1" applyAlignment="1">
      <alignment vertical="center"/>
    </xf>
    <xf numFmtId="165" fontId="14" fillId="9" borderId="30" xfId="0" applyNumberFormat="1" applyFont="1" applyFill="1" applyBorder="1" applyAlignment="1">
      <alignment horizontal="center" vertical="center"/>
    </xf>
    <xf numFmtId="165" fontId="26" fillId="2" borderId="0" xfId="1" applyNumberFormat="1" applyFont="1" applyFill="1" applyBorder="1" applyAlignment="1">
      <alignment horizontal="center" vertical="center"/>
    </xf>
    <xf numFmtId="9" fontId="9" fillId="4" borderId="0" xfId="0" applyNumberFormat="1" applyFont="1" applyFill="1" applyAlignment="1">
      <alignment horizontal="center" vertical="center"/>
    </xf>
    <xf numFmtId="9" fontId="10" fillId="5" borderId="0" xfId="0" applyNumberFormat="1" applyFont="1" applyFill="1" applyAlignment="1">
      <alignment horizontal="center" vertical="center"/>
    </xf>
    <xf numFmtId="2" fontId="1" fillId="6" borderId="0" xfId="0" applyNumberFormat="1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textRotation="90" wrapText="1"/>
    </xf>
    <xf numFmtId="0" fontId="12" fillId="3" borderId="1" xfId="0" applyFont="1" applyFill="1" applyBorder="1" applyAlignment="1">
      <alignment horizontal="center" textRotation="90" wrapText="1"/>
    </xf>
    <xf numFmtId="0" fontId="4" fillId="3" borderId="0" xfId="0" applyFont="1" applyFill="1" applyAlignment="1">
      <alignment horizontal="center" textRotation="90" wrapText="1"/>
    </xf>
    <xf numFmtId="0" fontId="4" fillId="3" borderId="1" xfId="0" applyFont="1" applyFill="1" applyBorder="1" applyAlignment="1">
      <alignment horizontal="center" textRotation="90" wrapText="1"/>
    </xf>
    <xf numFmtId="2" fontId="4" fillId="3" borderId="0" xfId="0" applyNumberFormat="1" applyFont="1" applyFill="1" applyAlignment="1">
      <alignment horizontal="center" textRotation="90" wrapText="1"/>
    </xf>
    <xf numFmtId="2" fontId="4" fillId="3" borderId="1" xfId="0" applyNumberFormat="1" applyFont="1" applyFill="1" applyBorder="1" applyAlignment="1">
      <alignment horizontal="center" textRotation="90" wrapText="1"/>
    </xf>
    <xf numFmtId="9" fontId="1" fillId="4" borderId="0" xfId="0" applyNumberFormat="1" applyFont="1" applyFill="1" applyAlignment="1">
      <alignment horizontal="center" vertical="center"/>
    </xf>
    <xf numFmtId="165" fontId="13" fillId="8" borderId="37" xfId="0" applyNumberFormat="1" applyFont="1" applyFill="1" applyBorder="1" applyAlignment="1">
      <alignment vertical="center"/>
    </xf>
    <xf numFmtId="165" fontId="24" fillId="7" borderId="37" xfId="0" applyNumberFormat="1" applyFont="1" applyFill="1" applyBorder="1" applyAlignment="1">
      <alignment horizontal="center" vertical="center"/>
    </xf>
    <xf numFmtId="165" fontId="13" fillId="7" borderId="0" xfId="0" applyNumberFormat="1" applyFont="1" applyFill="1" applyBorder="1" applyAlignment="1">
      <alignment horizontal="center" vertical="center"/>
    </xf>
    <xf numFmtId="165" fontId="13" fillId="8" borderId="0" xfId="0" applyNumberFormat="1" applyFont="1" applyFill="1" applyBorder="1" applyAlignment="1">
      <alignment vertical="center"/>
    </xf>
    <xf numFmtId="165" fontId="24" fillId="7" borderId="0" xfId="0" applyNumberFormat="1" applyFont="1" applyFill="1" applyBorder="1" applyAlignment="1">
      <alignment horizontal="center" vertical="center"/>
    </xf>
    <xf numFmtId="165" fontId="14" fillId="0" borderId="0" xfId="0" applyNumberFormat="1" applyFont="1" applyBorder="1" applyAlignment="1">
      <alignment horizontal="center" vertical="center"/>
    </xf>
    <xf numFmtId="165" fontId="13" fillId="9" borderId="0" xfId="0" applyNumberFormat="1" applyFont="1" applyFill="1" applyBorder="1" applyAlignment="1">
      <alignment horizontal="center" vertical="center"/>
    </xf>
    <xf numFmtId="165" fontId="13" fillId="10" borderId="0" xfId="0" applyNumberFormat="1" applyFont="1" applyFill="1" applyBorder="1" applyAlignment="1">
      <alignment vertical="center"/>
    </xf>
    <xf numFmtId="165" fontId="14" fillId="9" borderId="0" xfId="0" applyNumberFormat="1" applyFont="1" applyFill="1" applyBorder="1" applyAlignment="1">
      <alignment horizontal="center" vertical="center"/>
    </xf>
    <xf numFmtId="165" fontId="33" fillId="7" borderId="0" xfId="0" applyNumberFormat="1" applyFont="1" applyFill="1" applyBorder="1" applyAlignment="1">
      <alignment horizontal="center" vertical="center"/>
    </xf>
    <xf numFmtId="165" fontId="33" fillId="8" borderId="0" xfId="0" applyNumberFormat="1" applyFont="1" applyFill="1" applyBorder="1" applyAlignment="1">
      <alignment vertical="center"/>
    </xf>
    <xf numFmtId="165" fontId="34" fillId="7" borderId="0" xfId="0" applyNumberFormat="1" applyFont="1" applyFill="1" applyBorder="1" applyAlignment="1">
      <alignment horizontal="center" vertical="center"/>
    </xf>
    <xf numFmtId="165" fontId="35" fillId="0" borderId="0" xfId="0" applyNumberFormat="1" applyFont="1" applyBorder="1" applyAlignment="1">
      <alignment horizontal="center" vertical="center"/>
    </xf>
    <xf numFmtId="165" fontId="33" fillId="9" borderId="0" xfId="0" applyNumberFormat="1" applyFont="1" applyFill="1" applyBorder="1" applyAlignment="1">
      <alignment horizontal="center" vertical="center"/>
    </xf>
    <xf numFmtId="165" fontId="33" fillId="10" borderId="0" xfId="0" applyNumberFormat="1" applyFont="1" applyFill="1" applyBorder="1" applyAlignment="1">
      <alignment vertical="center"/>
    </xf>
    <xf numFmtId="165" fontId="35" fillId="9" borderId="0" xfId="0" applyNumberFormat="1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47165</xdr:colOff>
      <xdr:row>142</xdr:row>
      <xdr:rowOff>109086</xdr:rowOff>
    </xdr:from>
    <xdr:to>
      <xdr:col>23</xdr:col>
      <xdr:colOff>632277</xdr:colOff>
      <xdr:row>162</xdr:row>
      <xdr:rowOff>31375</xdr:rowOff>
    </xdr:to>
    <xdr:sp macro="" textlink="">
      <xdr:nvSpPr>
        <xdr:cNvPr id="2" name="5 CuadroTexto">
          <a:extLst>
            <a:ext uri="{FF2B5EF4-FFF2-40B4-BE49-F238E27FC236}">
              <a16:creationId xmlns:a16="http://schemas.microsoft.com/office/drawing/2014/main" id="{AEEF7968-3DA6-4260-B7EE-06E68437768B}"/>
            </a:ext>
          </a:extLst>
        </xdr:cNvPr>
        <xdr:cNvSpPr txBox="1"/>
      </xdr:nvSpPr>
      <xdr:spPr>
        <a:xfrm>
          <a:off x="47165" y="21664161"/>
          <a:ext cx="12053212" cy="342748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050">
              <a:solidFill>
                <a:sysClr val="windowText" lastClr="000000"/>
              </a:solidFill>
            </a:rPr>
            <a:t>Notas:</a:t>
          </a:r>
        </a:p>
        <a:p>
          <a:r>
            <a:rPr lang="es-ES" sz="1050">
              <a:solidFill>
                <a:sysClr val="windowText" lastClr="000000"/>
              </a:solidFill>
            </a:rPr>
            <a:t>1) Los indices de los indicadores seleccionados se construyen con referencia al valor promedio resultante de </a:t>
          </a:r>
          <a:r>
            <a:rPr lang="es-ES" sz="1050" baseline="0">
              <a:solidFill>
                <a:sysClr val="windowText" lastClr="000000"/>
              </a:solidFill>
            </a:rPr>
            <a:t>los 12 meses del año 2016, </a:t>
          </a:r>
          <a:r>
            <a:rPr lang="es-ES" sz="1050">
              <a:solidFill>
                <a:sysClr val="windowText" lastClr="000000"/>
              </a:solidFill>
            </a:rPr>
            <a:t>al que se asigna valor 100. </a:t>
          </a:r>
        </a:p>
        <a:p>
          <a:endParaRPr lang="es-ES" sz="800">
            <a:solidFill>
              <a:sysClr val="windowText" lastClr="000000"/>
            </a:solidFill>
          </a:endParaRPr>
        </a:p>
        <a:p>
          <a:r>
            <a:rPr lang="es-ES" sz="1050">
              <a:solidFill>
                <a:sysClr val="windowText" lastClr="000000"/>
              </a:solidFill>
            </a:rPr>
            <a:t>2) El índice se calcula a partir de los índices de los indicadores seleccionados, ponderados según el modelo adoptado:</a:t>
          </a:r>
        </a:p>
        <a:p>
          <a:r>
            <a:rPr lang="es-ES" sz="1050"/>
            <a:t>	19% Indice 5EM (</a:t>
          </a:r>
          <a:r>
            <a:rPr lang="es-ES" sz="1050">
              <a:solidFill>
                <a:schemeClr val="dk1"/>
              </a:solidFill>
              <a:latin typeface="+mn-lt"/>
              <a:ea typeface="+mn-ea"/>
              <a:cs typeface="+mn-cs"/>
            </a:rPr>
            <a:t>DE-PT-FR-NED-DK)</a:t>
          </a:r>
        </a:p>
        <a:p>
          <a:r>
            <a:rPr lang="es-ES" sz="1050">
              <a:solidFill>
                <a:schemeClr val="dk1"/>
              </a:solidFill>
              <a:latin typeface="+mn-lt"/>
              <a:ea typeface="+mn-ea"/>
              <a:cs typeface="+mn-cs"/>
            </a:rPr>
            <a:t>	11% Indice precio Quesos (Gouda, Edam, Emmental y Cheddar) </a:t>
          </a:r>
          <a:r>
            <a:rPr lang="es-ES" sz="1050">
              <a:solidFill>
                <a:schemeClr val="accent5">
                  <a:lumMod val="75000"/>
                </a:schemeClr>
              </a:solidFill>
              <a:latin typeface="+mn-lt"/>
              <a:ea typeface="+mn-ea"/>
              <a:cs typeface="+mn-cs"/>
            </a:rPr>
            <a:t>(*)</a:t>
          </a:r>
        </a:p>
        <a:p>
          <a:r>
            <a:rPr lang="es-ES" sz="1050"/>
            <a:t>	19% </a:t>
          </a:r>
          <a:r>
            <a:rPr lang="es-E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Indice precio MG</a:t>
          </a:r>
          <a:r>
            <a:rPr lang="es-ES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</a:t>
          </a:r>
          <a:r>
            <a:rPr lang="es-ES" sz="1050"/>
            <a:t>Mantequilla)  </a:t>
          </a:r>
          <a:r>
            <a:rPr lang="es-ES" sz="1100">
              <a:solidFill>
                <a:schemeClr val="accent5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(*)</a:t>
          </a:r>
          <a:endParaRPr lang="es-ES">
            <a:solidFill>
              <a:schemeClr val="accent5">
                <a:lumMod val="75000"/>
              </a:schemeClr>
            </a:solidFill>
            <a:effectLst/>
          </a:endParaRPr>
        </a:p>
        <a:p>
          <a:r>
            <a:rPr lang="es-E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7%   Indice precio SMP (Leche Desnatada en Polvo,</a:t>
          </a:r>
          <a:r>
            <a:rPr lang="es-ES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LDP)  </a:t>
          </a:r>
          <a:r>
            <a:rPr lang="es-ES" sz="1100">
              <a:solidFill>
                <a:schemeClr val="accent5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 (*)</a:t>
          </a:r>
          <a:endParaRPr lang="es-ES">
            <a:solidFill>
              <a:schemeClr val="accent5">
                <a:lumMod val="75000"/>
              </a:schemeClr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050"/>
            <a:t>	25% Indice Precios</a:t>
          </a:r>
          <a:r>
            <a:rPr lang="es-ES" sz="1050" baseline="0"/>
            <a:t> Industriales (IPRI) BASE 2021 -  105 Fabricación ptos. lácteos</a:t>
          </a:r>
          <a:endParaRPr lang="es-ES" sz="1050" baseline="0">
            <a:solidFill>
              <a:schemeClr val="accent2">
                <a:lumMod val="75000"/>
              </a:schemeClr>
            </a:solidFill>
          </a:endParaRPr>
        </a:p>
        <a:p>
          <a:r>
            <a:rPr lang="es-ES" sz="1050"/>
            <a:t>  	19% Precio pienso</a:t>
          </a:r>
          <a:r>
            <a:rPr lang="es-ES" sz="1050" baseline="0"/>
            <a:t> compl. vacuno lechero</a:t>
          </a:r>
        </a:p>
        <a:p>
          <a:endParaRPr lang="es-ES" sz="800" baseline="0"/>
        </a:p>
        <a:p>
          <a:r>
            <a:rPr lang="es-ES" sz="10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3) El índice A2 y el índice A3 de leche de vaca ponderado Base 2016 = 100, se calculan a través de la siguiente ecuación:</a:t>
          </a:r>
        </a:p>
        <a:p>
          <a:endParaRPr lang="es-ES" sz="800" b="1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r>
            <a:rPr lang="es-ES" sz="105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Índice A2 </a:t>
          </a:r>
          <a:r>
            <a:rPr lang="es-ES" sz="10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= (Índice IPRI-fabricación productos lácteos ·0,25) + (Índice 5 Estados Miembros ·0,19) + (Índice piensos vacas leche ·0,19) + (Índice precio materia grasa ·0,19) + (Índice precio de quesos ·0,11) + (Índice precio leche desnatada en polvo ·0,07)</a:t>
          </a:r>
        </a:p>
        <a:p>
          <a:endParaRPr lang="es-ES" sz="800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r>
            <a:rPr lang="es-ES" sz="105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índice A3 </a:t>
          </a:r>
          <a:r>
            <a:rPr lang="es-ES" sz="105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se calcula bajo la misma fórmula, pero su valor se acota al túnel de competitividad +/- 5% del indicador 5EM: para evitar hipotéticas desviaciones del modelo sobre los precios pagados en otros paises del entorno económico se acotan en tal franja del +/- 5% sobre este indicador (precio medio ponderado de FR-DE-NED-DK-PT) </a:t>
          </a:r>
        </a:p>
        <a:p>
          <a:endParaRPr lang="es-ES" sz="800"/>
        </a:p>
        <a:p>
          <a:r>
            <a:rPr lang="es-ES" sz="1050"/>
            <a:t>4)</a:t>
          </a:r>
          <a:r>
            <a:rPr lang="es-ES" sz="1050" baseline="0"/>
            <a:t> </a:t>
          </a:r>
          <a:r>
            <a:rPr lang="es-ES" sz="1050"/>
            <a:t>El modelo permite calcular el valor teórico de la leche en un mes </a:t>
          </a:r>
          <a:r>
            <a:rPr lang="es-ES" sz="1050" i="1"/>
            <a:t>m </a:t>
          </a:r>
          <a:r>
            <a:rPr lang="es-ES" sz="1050"/>
            <a:t>a partir de un precio de referencia, el</a:t>
          </a:r>
          <a:r>
            <a:rPr lang="es-ES" sz="1050" baseline="0"/>
            <a:t> del </a:t>
          </a:r>
          <a:r>
            <a:rPr lang="es-ES" sz="1050" baseline="0">
              <a:solidFill>
                <a:sysClr val="windowText" lastClr="000000"/>
              </a:solidFill>
            </a:rPr>
            <a:t>promedio del </a:t>
          </a:r>
          <a:r>
            <a:rPr lang="es-ES" sz="1050">
              <a:solidFill>
                <a:sysClr val="windowText" lastClr="000000"/>
              </a:solidFill>
            </a:rPr>
            <a:t>año 2016 y el valor del indice </a:t>
          </a:r>
          <a:r>
            <a:rPr lang="es-ES" sz="1050"/>
            <a:t>ponderado</a:t>
          </a:r>
          <a:r>
            <a:rPr lang="es-ES" sz="1050" baseline="0"/>
            <a:t> </a:t>
          </a:r>
          <a:r>
            <a:rPr lang="es-ES" sz="1050"/>
            <a:t>en el mes en cuestión,</a:t>
          </a:r>
          <a:r>
            <a:rPr lang="es-ES" sz="1050" baseline="0"/>
            <a:t> o su variación, en %, respecto al mes anterior (m-1).</a:t>
          </a:r>
          <a:endParaRPr lang="es-ES" sz="1050"/>
        </a:p>
      </xdr:txBody>
    </xdr:sp>
    <xdr:clientData/>
  </xdr:twoCellAnchor>
  <xdr:twoCellAnchor>
    <xdr:from>
      <xdr:col>16</xdr:col>
      <xdr:colOff>308672</xdr:colOff>
      <xdr:row>145</xdr:row>
      <xdr:rowOff>130037</xdr:rowOff>
    </xdr:from>
    <xdr:to>
      <xdr:col>22</xdr:col>
      <xdr:colOff>527747</xdr:colOff>
      <xdr:row>149</xdr:row>
      <xdr:rowOff>69018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7EDEBA17-7E80-49E1-A54A-7C3BA2B3B26C}"/>
            </a:ext>
          </a:extLst>
        </xdr:cNvPr>
        <xdr:cNvSpPr txBox="1"/>
      </xdr:nvSpPr>
      <xdr:spPr>
        <a:xfrm>
          <a:off x="7881047" y="22437587"/>
          <a:ext cx="3448050" cy="586681"/>
        </a:xfrm>
        <a:prstGeom prst="rect">
          <a:avLst/>
        </a:prstGeom>
        <a:solidFill>
          <a:schemeClr val="lt1"/>
        </a:solidFill>
        <a:ln w="9525" cmpd="sng">
          <a:solidFill>
            <a:schemeClr val="accent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900">
              <a:solidFill>
                <a:schemeClr val="accent2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Febrero</a:t>
          </a:r>
          <a:r>
            <a:rPr lang="es-ES" sz="900" baseline="0">
              <a:solidFill>
                <a:schemeClr val="accent2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 2024: el INE varía el </a:t>
          </a:r>
          <a:r>
            <a:rPr lang="es-ES" sz="1000">
              <a:solidFill>
                <a:schemeClr val="accent2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Indice Precios</a:t>
          </a:r>
          <a:r>
            <a:rPr lang="es-ES" sz="1000" baseline="0">
              <a:solidFill>
                <a:schemeClr val="accent2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 Industriales (IPRI) de BASE 2015 a 2021. Los valores de este indicador son Base 2021 a partir de los resultados de enero 2024 </a:t>
          </a:r>
          <a:endParaRPr lang="es-ES" sz="800">
            <a:solidFill>
              <a:schemeClr val="accent2">
                <a:lumMod val="75000"/>
              </a:schemeClr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C/data/excel/ivgvd/docutrav/Refund_publication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C/DOCUME~1/usuario/CONFIG~1/Temp/Rar$DI00.875/Pincho%20B%20LEITE%20e%20LUGO%2014%20Xaneiro%202011/INLAC/INLAC%202010/2011%20UE%20DG%20Agri%20Milk%20Price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gum\Desktop\PENDIENTE%20EN%20EL%20D&#205;A\91.%20Indices%20A2%20y%20A3_dic_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Grupos/Tragsega/GRUPOS/Area%209/PROYECTOS/ABIERTOS/INLAC%202526/Documentaci&#243;n/Documentaci&#243;n/SILAC/REPORTES%20POWER%20BI/BBDD/INDICE%20A2%20y%20A3/SILAC_Indices%20A2%20y%20A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 346"/>
      <sheetName val="803"/>
      <sheetName val="param"/>
    </sheetNames>
    <sheetDataSet>
      <sheetData sheetId="0"/>
      <sheetData sheetId="1"/>
      <sheetData sheetId="2">
        <row r="9">
          <cell r="E9">
            <v>37986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param"/>
      <sheetName val="Milk prices"/>
      <sheetName val="Year"/>
      <sheetName val="Quota"/>
      <sheetName val="BUT achats Int."/>
      <sheetName val="BUT achats Priv."/>
      <sheetName val="214 achats"/>
      <sheetName val="Stocks- SMP"/>
      <sheetName val="Stocks- BUT"/>
      <sheetName val="Stocks- BUT-1"/>
      <sheetName val="Stocks-ManCom"/>
      <sheetName val="Exports"/>
      <sheetName val="Imports"/>
      <sheetName val="EU 15"/>
      <sheetName val="NM 10"/>
      <sheetName val="EU 25"/>
      <sheetName val="EU 27"/>
      <sheetName val="PSA-Cheese"/>
    </sheetNames>
    <sheetDataSet>
      <sheetData sheetId="0"/>
      <sheetData sheetId="1">
        <row r="2">
          <cell r="B2" t="str">
            <v>U:\data\CIRCA-Lait\</v>
          </cell>
        </row>
        <row r="3">
          <cell r="B3" t="str">
            <v>CIRCA_C4.xls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s A2 y A3"/>
      <sheetName val="Indicador 5EM"/>
      <sheetName val="Indicadores Quesos, MG y SMP"/>
      <sheetName val="IPRI 2021"/>
      <sheetName val="SILUM"/>
      <sheetName val="Variaciones mens_anl"/>
    </sheetNames>
    <sheetDataSet>
      <sheetData sheetId="0"/>
      <sheetData sheetId="1"/>
      <sheetData sheetId="2"/>
      <sheetData sheetId="3">
        <row r="81">
          <cell r="B81">
            <v>99.641999999999996</v>
          </cell>
        </row>
        <row r="82">
          <cell r="B82">
            <v>99.18</v>
          </cell>
        </row>
        <row r="83">
          <cell r="B83">
            <v>99.197000000000003</v>
          </cell>
        </row>
        <row r="84">
          <cell r="B84">
            <v>99.105000000000004</v>
          </cell>
        </row>
        <row r="85">
          <cell r="B85">
            <v>98.786000000000001</v>
          </cell>
        </row>
        <row r="86">
          <cell r="B86">
            <v>98.679000000000002</v>
          </cell>
        </row>
        <row r="87">
          <cell r="B87">
            <v>98.171999999999997</v>
          </cell>
        </row>
        <row r="88">
          <cell r="B88">
            <v>97.903000000000006</v>
          </cell>
        </row>
        <row r="89">
          <cell r="B89">
            <v>97.92</v>
          </cell>
        </row>
        <row r="90">
          <cell r="B90">
            <v>97.938000000000002</v>
          </cell>
        </row>
        <row r="91">
          <cell r="B91">
            <v>97.82</v>
          </cell>
        </row>
        <row r="92">
          <cell r="B92">
            <v>97.747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s A2 y A3"/>
      <sheetName val="Indicador 5EM"/>
      <sheetName val="Indicadores Quesos, MG y SMP"/>
      <sheetName val="IPRI 2021"/>
      <sheetName val="SILUM"/>
      <sheetName val="Variaciones mens_anl"/>
    </sheetNames>
    <sheetDataSet>
      <sheetData sheetId="0"/>
      <sheetData sheetId="1">
        <row r="265">
          <cell r="H265">
            <v>43.72018581107551</v>
          </cell>
        </row>
        <row r="267">
          <cell r="H267">
            <v>41.805803565540216</v>
          </cell>
        </row>
      </sheetData>
      <sheetData sheetId="2">
        <row r="928">
          <cell r="L928">
            <v>428.75</v>
          </cell>
          <cell r="M928">
            <v>208.25</v>
          </cell>
          <cell r="S928">
            <v>419.91666666666663</v>
          </cell>
        </row>
        <row r="930">
          <cell r="L930">
            <v>433.6</v>
          </cell>
          <cell r="M930">
            <v>250.4</v>
          </cell>
          <cell r="S930">
            <v>398.73333333333335</v>
          </cell>
        </row>
      </sheetData>
      <sheetData sheetId="3">
        <row r="213">
          <cell r="B213">
            <v>133.523</v>
          </cell>
        </row>
        <row r="215">
          <cell r="B215">
            <v>134.63499999999999</v>
          </cell>
        </row>
      </sheetData>
      <sheetData sheetId="4">
        <row r="3">
          <cell r="AM3">
            <v>256.76200000000006</v>
          </cell>
        </row>
        <row r="5">
          <cell r="AM5">
            <v>263.6925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8912D-06B0-4335-967D-4FD6EED6D6C6}">
  <sheetPr>
    <tabColor rgb="FFC00000"/>
  </sheetPr>
  <dimension ref="A1:AE158"/>
  <sheetViews>
    <sheetView tabSelected="1" view="pageBreakPreview" zoomScale="110" zoomScaleNormal="100" zoomScaleSheetLayoutView="110" workbookViewId="0">
      <pane xSplit="17" ySplit="8" topLeftCell="R131" activePane="bottomRight" state="frozen"/>
      <selection pane="topRight" activeCell="R1" sqref="R1"/>
      <selection pane="bottomLeft" activeCell="A10" sqref="A10"/>
      <selection pane="bottomRight" activeCell="A142" sqref="A142:XFD142"/>
    </sheetView>
  </sheetViews>
  <sheetFormatPr baseColWidth="10" defaultRowHeight="12.75" x14ac:dyDescent="0.2"/>
  <cols>
    <col min="1" max="1" width="10.28515625" customWidth="1"/>
    <col min="2" max="2" width="8" style="4" customWidth="1"/>
    <col min="3" max="3" width="8" style="3" customWidth="1"/>
    <col min="4" max="4" width="7.140625" style="4" customWidth="1"/>
    <col min="5" max="5" width="8.5703125" style="4" customWidth="1"/>
    <col min="6" max="6" width="6.42578125" style="4" customWidth="1"/>
    <col min="7" max="7" width="8" style="4" customWidth="1"/>
    <col min="8" max="8" width="1.28515625" style="145" customWidth="1"/>
    <col min="9" max="9" width="7.140625" style="146" customWidth="1"/>
    <col min="10" max="10" width="7.140625" style="147" customWidth="1"/>
    <col min="11" max="11" width="8.42578125" style="147" customWidth="1"/>
    <col min="12" max="12" width="6.7109375" style="147" customWidth="1"/>
    <col min="13" max="13" width="7.42578125" style="147" customWidth="1"/>
    <col min="14" max="14" width="6.85546875" style="147" customWidth="1"/>
    <col min="15" max="15" width="2.28515625" style="148" customWidth="1"/>
    <col min="16" max="16" width="9.85546875" style="9" customWidth="1"/>
    <col min="17" max="17" width="9.7109375" style="15" customWidth="1"/>
    <col min="18" max="18" width="9.140625" style="9" customWidth="1"/>
    <col min="19" max="19" width="2.28515625" style="149" customWidth="1"/>
    <col min="20" max="21" width="8.7109375" style="9" customWidth="1"/>
    <col min="22" max="22" width="9.85546875" style="9" customWidth="1"/>
    <col min="23" max="23" width="10" style="15" bestFit="1" customWidth="1"/>
    <col min="24" max="24" width="10" style="9" bestFit="1" customWidth="1"/>
    <col min="25" max="25" width="3.42578125" style="1" customWidth="1"/>
    <col min="26" max="26" width="7" style="84" customWidth="1"/>
    <col min="27" max="27" width="9.85546875" style="85" customWidth="1"/>
    <col min="28" max="28" width="2.5703125" customWidth="1"/>
    <col min="29" max="29" width="8.28515625" style="86" customWidth="1"/>
    <col min="30" max="30" width="7.28515625" style="86" customWidth="1"/>
    <col min="31" max="31" width="9.28515625" style="87" customWidth="1"/>
    <col min="32" max="32" width="2.5703125" customWidth="1"/>
  </cols>
  <sheetData>
    <row r="1" spans="1:31" x14ac:dyDescent="0.2">
      <c r="A1" s="1"/>
      <c r="B1" s="2"/>
      <c r="H1" s="5"/>
      <c r="I1" s="6"/>
      <c r="J1" s="6"/>
      <c r="K1" s="6"/>
      <c r="L1" s="6"/>
      <c r="M1" s="6"/>
      <c r="N1" s="6"/>
      <c r="O1" s="7"/>
      <c r="P1"/>
      <c r="Q1" s="8"/>
      <c r="R1"/>
      <c r="S1" s="1"/>
      <c r="T1"/>
      <c r="U1"/>
      <c r="V1"/>
      <c r="W1" s="8"/>
      <c r="Z1" s="1"/>
      <c r="AA1" s="1"/>
      <c r="AC1"/>
      <c r="AD1"/>
      <c r="AE1"/>
    </row>
    <row r="2" spans="1:31" ht="8.25" customHeight="1" x14ac:dyDescent="0.2">
      <c r="A2" s="10"/>
      <c r="C2" s="11"/>
      <c r="D2" s="12"/>
      <c r="E2" s="12"/>
      <c r="F2" s="12"/>
      <c r="G2" s="12"/>
      <c r="H2" s="12"/>
      <c r="I2" s="11"/>
      <c r="J2" s="11"/>
      <c r="K2" s="11"/>
      <c r="L2" s="11"/>
      <c r="M2" s="11"/>
      <c r="N2" s="11"/>
      <c r="O2" s="11"/>
      <c r="P2" s="11"/>
      <c r="Q2" s="13"/>
      <c r="S2" s="14"/>
      <c r="Z2" s="1"/>
      <c r="AA2" s="1"/>
      <c r="AC2"/>
      <c r="AD2"/>
      <c r="AE2"/>
    </row>
    <row r="3" spans="1:31" s="19" customFormat="1" ht="25.5" customHeight="1" x14ac:dyDescent="0.2">
      <c r="A3" s="10"/>
      <c r="B3" s="178" t="s">
        <v>0</v>
      </c>
      <c r="C3" s="178"/>
      <c r="D3" s="178"/>
      <c r="E3" s="178"/>
      <c r="F3" s="178"/>
      <c r="G3" s="178"/>
      <c r="H3" s="16"/>
      <c r="I3" s="179" t="s">
        <v>1</v>
      </c>
      <c r="J3" s="179"/>
      <c r="K3" s="179"/>
      <c r="L3" s="179"/>
      <c r="M3" s="179"/>
      <c r="N3" s="179"/>
      <c r="O3" s="17"/>
      <c r="P3" s="180" t="s">
        <v>2</v>
      </c>
      <c r="Q3" s="180"/>
      <c r="R3" s="180"/>
      <c r="S3" s="18"/>
      <c r="T3" s="180" t="s">
        <v>3</v>
      </c>
      <c r="U3" s="180"/>
      <c r="V3" s="180"/>
      <c r="W3" s="180"/>
      <c r="X3" s="180"/>
      <c r="Y3" s="18"/>
      <c r="Z3" s="18"/>
      <c r="AA3" s="18"/>
    </row>
    <row r="4" spans="1:31" x14ac:dyDescent="0.2">
      <c r="A4" s="10"/>
      <c r="B4" s="181" t="s">
        <v>4</v>
      </c>
      <c r="C4" s="183" t="s">
        <v>5</v>
      </c>
      <c r="D4" s="20"/>
      <c r="E4" s="20"/>
      <c r="F4" s="185" t="s">
        <v>6</v>
      </c>
      <c r="G4" s="185" t="s">
        <v>7</v>
      </c>
      <c r="H4" s="21"/>
      <c r="I4" s="22">
        <v>0.19</v>
      </c>
      <c r="J4" s="22">
        <v>0.11</v>
      </c>
      <c r="K4" s="22">
        <v>0.19</v>
      </c>
      <c r="L4" s="22">
        <v>7.0000000000000007E-2</v>
      </c>
      <c r="M4" s="22">
        <v>0.25</v>
      </c>
      <c r="N4" s="22">
        <v>0.19</v>
      </c>
      <c r="O4" s="23"/>
      <c r="P4" s="180"/>
      <c r="Q4" s="180"/>
      <c r="R4" s="180"/>
      <c r="S4" s="23"/>
      <c r="T4" s="180"/>
      <c r="U4" s="180"/>
      <c r="V4" s="180"/>
      <c r="W4" s="180"/>
      <c r="X4" s="180"/>
      <c r="Z4" s="18"/>
      <c r="AA4" s="1"/>
      <c r="AC4"/>
      <c r="AD4"/>
      <c r="AE4"/>
    </row>
    <row r="5" spans="1:31" ht="75" customHeight="1" x14ac:dyDescent="0.2">
      <c r="A5" s="24"/>
      <c r="B5" s="182"/>
      <c r="C5" s="184"/>
      <c r="D5" s="25" t="s">
        <v>8</v>
      </c>
      <c r="E5" s="25" t="s">
        <v>9</v>
      </c>
      <c r="F5" s="186"/>
      <c r="G5" s="186"/>
      <c r="H5" s="5"/>
      <c r="I5" s="187" t="s">
        <v>10</v>
      </c>
      <c r="J5" s="187"/>
      <c r="K5" s="187"/>
      <c r="L5" s="187"/>
      <c r="M5" s="187"/>
      <c r="N5" s="187"/>
      <c r="O5" s="24"/>
      <c r="P5" s="26" t="s">
        <v>11</v>
      </c>
      <c r="Q5" s="27" t="s">
        <v>12</v>
      </c>
      <c r="R5" s="28" t="s">
        <v>13</v>
      </c>
      <c r="S5" s="23"/>
      <c r="T5" s="29" t="s">
        <v>14</v>
      </c>
      <c r="U5" s="29" t="s">
        <v>15</v>
      </c>
      <c r="V5" s="30" t="s">
        <v>16</v>
      </c>
      <c r="W5" s="31" t="s">
        <v>12</v>
      </c>
      <c r="X5" s="32" t="s">
        <v>17</v>
      </c>
      <c r="Z5" s="18"/>
      <c r="AA5" s="1"/>
      <c r="AC5"/>
      <c r="AD5"/>
      <c r="AE5"/>
    </row>
    <row r="6" spans="1:31" s="8" customFormat="1" ht="18" customHeight="1" x14ac:dyDescent="0.2">
      <c r="A6" s="33"/>
      <c r="B6" s="34" t="s">
        <v>18</v>
      </c>
      <c r="C6" s="35" t="s">
        <v>19</v>
      </c>
      <c r="D6" s="34" t="s">
        <v>20</v>
      </c>
      <c r="E6" s="34" t="s">
        <v>21</v>
      </c>
      <c r="F6" s="34" t="s">
        <v>22</v>
      </c>
      <c r="G6" s="34" t="s">
        <v>23</v>
      </c>
      <c r="H6" s="5"/>
      <c r="I6" s="35" t="s">
        <v>18</v>
      </c>
      <c r="J6" s="35" t="s">
        <v>19</v>
      </c>
      <c r="K6" s="35" t="s">
        <v>20</v>
      </c>
      <c r="L6" s="35" t="s">
        <v>21</v>
      </c>
      <c r="M6" s="35" t="s">
        <v>22</v>
      </c>
      <c r="N6" s="35" t="s">
        <v>23</v>
      </c>
      <c r="O6" s="33"/>
      <c r="P6" s="36" t="s">
        <v>24</v>
      </c>
      <c r="Q6" s="37" t="s">
        <v>24</v>
      </c>
      <c r="R6" s="38" t="s">
        <v>24</v>
      </c>
      <c r="S6" s="23"/>
      <c r="T6" s="39" t="s">
        <v>25</v>
      </c>
      <c r="U6" s="39" t="s">
        <v>26</v>
      </c>
      <c r="V6" s="40" t="s">
        <v>27</v>
      </c>
      <c r="W6" s="41" t="s">
        <v>27</v>
      </c>
      <c r="X6" s="42" t="s">
        <v>27</v>
      </c>
      <c r="Y6" s="43"/>
      <c r="Z6" s="18"/>
      <c r="AA6" s="43"/>
    </row>
    <row r="7" spans="1:31" x14ac:dyDescent="0.2">
      <c r="A7" s="44" t="s">
        <v>28</v>
      </c>
      <c r="B7" s="45">
        <f t="shared" ref="B7:G7" si="0">AVERAGE(B20:B31)</f>
        <v>28.922242474420017</v>
      </c>
      <c r="C7" s="46">
        <f t="shared" si="0"/>
        <v>280.18912500000005</v>
      </c>
      <c r="D7" s="45">
        <f t="shared" si="0"/>
        <v>321.24129166666671</v>
      </c>
      <c r="E7" s="45">
        <f t="shared" si="0"/>
        <v>178.47874999999999</v>
      </c>
      <c r="F7" s="45">
        <f>AVERAGE(F20:F31)</f>
        <v>96.999083333333317</v>
      </c>
      <c r="G7" s="45">
        <f t="shared" si="0"/>
        <v>231.29700000000005</v>
      </c>
      <c r="H7" s="5"/>
      <c r="I7" s="47">
        <f t="shared" ref="I7:N49" si="1">+B7/B$7*100</f>
        <v>100</v>
      </c>
      <c r="J7" s="47">
        <f t="shared" si="1"/>
        <v>100</v>
      </c>
      <c r="K7" s="47">
        <f t="shared" si="1"/>
        <v>100</v>
      </c>
      <c r="L7" s="47">
        <f t="shared" si="1"/>
        <v>100</v>
      </c>
      <c r="M7" s="47">
        <f t="shared" si="1"/>
        <v>100</v>
      </c>
      <c r="N7" s="47">
        <f t="shared" si="1"/>
        <v>100</v>
      </c>
      <c r="O7" s="24"/>
      <c r="P7" s="48">
        <f t="shared" ref="P7:P50" si="2">SUMPRODUCT($I$4:$N$4,I7:N7)</f>
        <v>100</v>
      </c>
      <c r="Q7" s="49"/>
      <c r="R7" s="50"/>
      <c r="S7" s="51"/>
      <c r="T7" s="52">
        <f t="shared" ref="T7:T70" si="3">+I7*0.95</f>
        <v>95</v>
      </c>
      <c r="U7" s="52">
        <f t="shared" ref="U7:U70" si="4">+I7*1.05</f>
        <v>105</v>
      </c>
      <c r="V7" s="53">
        <f t="shared" ref="V7" si="5">IF(P7&lt;T7,T7,IF(P7&gt;U7,U7,P7))</f>
        <v>100</v>
      </c>
      <c r="W7" s="54"/>
      <c r="X7" s="55"/>
      <c r="Z7" s="18"/>
      <c r="AA7" s="1"/>
      <c r="AC7"/>
      <c r="AD7"/>
      <c r="AE7"/>
    </row>
    <row r="8" spans="1:31" ht="12.95" hidden="1" customHeight="1" x14ac:dyDescent="0.2">
      <c r="A8" s="56" t="s">
        <v>29</v>
      </c>
      <c r="B8" s="57">
        <v>31.800601843757942</v>
      </c>
      <c r="C8" s="57">
        <v>306.55124999999998</v>
      </c>
      <c r="D8" s="57">
        <v>292.20249999999999</v>
      </c>
      <c r="E8" s="57">
        <v>186.81500000000003</v>
      </c>
      <c r="F8" s="58">
        <f>'[3]IPRI 2021'!B81</f>
        <v>99.641999999999996</v>
      </c>
      <c r="G8" s="57">
        <v>240.68999999999997</v>
      </c>
      <c r="H8" s="5"/>
      <c r="I8" s="57">
        <f t="shared" si="1"/>
        <v>109.9520615383944</v>
      </c>
      <c r="J8" s="57">
        <f t="shared" si="1"/>
        <v>109.40868957708474</v>
      </c>
      <c r="K8" s="57">
        <f t="shared" si="1"/>
        <v>90.960442377750567</v>
      </c>
      <c r="L8" s="57">
        <f t="shared" si="1"/>
        <v>104.67072410581093</v>
      </c>
      <c r="M8" s="59">
        <f t="shared" si="1"/>
        <v>102.72468210610239</v>
      </c>
      <c r="N8" s="57">
        <f t="shared" si="1"/>
        <v>104.06101246449366</v>
      </c>
      <c r="O8" s="24"/>
      <c r="P8" s="60">
        <f t="shared" si="2"/>
        <v>102.98804517973302</v>
      </c>
      <c r="Q8" s="61"/>
      <c r="R8" s="62"/>
      <c r="S8" s="51"/>
      <c r="T8" s="63">
        <f t="shared" si="3"/>
        <v>104.45445846147467</v>
      </c>
      <c r="U8" s="63">
        <f t="shared" si="4"/>
        <v>115.44966461531413</v>
      </c>
      <c r="V8" s="64">
        <f>IF(P8&lt;T8,T8,IF(P8&gt;U8,U8,P8))</f>
        <v>104.45445846147467</v>
      </c>
      <c r="W8" s="65"/>
      <c r="X8" s="66"/>
      <c r="Z8" s="18"/>
      <c r="AA8" s="1"/>
      <c r="AC8"/>
      <c r="AD8"/>
      <c r="AE8"/>
    </row>
    <row r="9" spans="1:31" hidden="1" x14ac:dyDescent="0.2">
      <c r="A9" s="67" t="s">
        <v>30</v>
      </c>
      <c r="B9" s="58">
        <v>31.826877655848502</v>
      </c>
      <c r="C9" s="58">
        <v>304.89749999999998</v>
      </c>
      <c r="D9" s="58">
        <v>311.05250000000001</v>
      </c>
      <c r="E9" s="58">
        <v>208.14500000000001</v>
      </c>
      <c r="F9" s="58">
        <f>'[3]IPRI 2021'!B82</f>
        <v>99.18</v>
      </c>
      <c r="G9" s="58">
        <v>245.89749999999998</v>
      </c>
      <c r="H9" s="5"/>
      <c r="I9" s="68">
        <f t="shared" si="1"/>
        <v>110.04291138212213</v>
      </c>
      <c r="J9" s="68">
        <f t="shared" si="1"/>
        <v>108.81846324335392</v>
      </c>
      <c r="K9" s="68">
        <f t="shared" si="1"/>
        <v>96.828305721906077</v>
      </c>
      <c r="L9" s="68">
        <f t="shared" si="1"/>
        <v>116.62172667614492</v>
      </c>
      <c r="M9" s="69">
        <f t="shared" si="1"/>
        <v>102.24838894525638</v>
      </c>
      <c r="N9" s="68">
        <f t="shared" si="1"/>
        <v>106.31244676757585</v>
      </c>
      <c r="O9" s="24"/>
      <c r="P9" s="60">
        <f t="shared" si="2"/>
        <v>105.20054519601796</v>
      </c>
      <c r="Q9" s="61">
        <f t="shared" ref="Q9:Q72" si="6">(+P9/P8-1)*100</f>
        <v>2.1483076141737723</v>
      </c>
      <c r="R9" s="62"/>
      <c r="S9" s="51"/>
      <c r="T9" s="63">
        <f t="shared" si="3"/>
        <v>104.54076581301602</v>
      </c>
      <c r="U9" s="63">
        <f t="shared" si="4"/>
        <v>115.54505695122823</v>
      </c>
      <c r="V9" s="64">
        <f t="shared" ref="V9:V72" si="7">IF(P9&lt;T9,T9,IF(P9&gt;U9,U9,P9))</f>
        <v>105.20054519601796</v>
      </c>
      <c r="W9" s="65">
        <f t="shared" ref="W9:W72" si="8">(+V9/V8-1)*100</f>
        <v>0.71426987945990561</v>
      </c>
      <c r="X9" s="66"/>
      <c r="Z9" s="18"/>
      <c r="AA9" s="1"/>
      <c r="AC9"/>
      <c r="AD9"/>
      <c r="AE9"/>
    </row>
    <row r="10" spans="1:31" hidden="1" x14ac:dyDescent="0.2">
      <c r="A10" s="67" t="s">
        <v>31</v>
      </c>
      <c r="B10" s="58">
        <v>31.635760765304823</v>
      </c>
      <c r="C10" s="58">
        <v>308.74299999999999</v>
      </c>
      <c r="D10" s="58">
        <v>328.90800000000002</v>
      </c>
      <c r="E10" s="58">
        <v>213.71799999999999</v>
      </c>
      <c r="F10" s="58">
        <f>'[3]IPRI 2021'!B83</f>
        <v>99.197000000000003</v>
      </c>
      <c r="G10" s="58">
        <v>245.64600000000002</v>
      </c>
      <c r="H10" s="5"/>
      <c r="I10" s="68">
        <f t="shared" si="1"/>
        <v>109.38211583449917</v>
      </c>
      <c r="J10" s="68">
        <f t="shared" si="1"/>
        <v>110.19092907335354</v>
      </c>
      <c r="K10" s="68">
        <f t="shared" si="1"/>
        <v>102.38658868962854</v>
      </c>
      <c r="L10" s="68">
        <f t="shared" si="1"/>
        <v>119.7442272539448</v>
      </c>
      <c r="M10" s="69">
        <f t="shared" si="1"/>
        <v>102.26591488407539</v>
      </c>
      <c r="N10" s="68">
        <f t="shared" si="1"/>
        <v>106.20371211040349</v>
      </c>
      <c r="O10" s="24"/>
      <c r="P10" s="60">
        <f t="shared" si="2"/>
        <v>106.48433598742479</v>
      </c>
      <c r="Q10" s="61">
        <f t="shared" si="6"/>
        <v>1.2203271275968763</v>
      </c>
      <c r="R10" s="62"/>
      <c r="S10" s="51"/>
      <c r="T10" s="63">
        <f t="shared" si="3"/>
        <v>103.91301004277422</v>
      </c>
      <c r="U10" s="63">
        <f t="shared" si="4"/>
        <v>114.85122162622413</v>
      </c>
      <c r="V10" s="64">
        <f t="shared" si="7"/>
        <v>106.48433598742479</v>
      </c>
      <c r="W10" s="65">
        <f t="shared" si="8"/>
        <v>1.2203271275968763</v>
      </c>
      <c r="X10" s="66"/>
      <c r="Z10" s="18"/>
      <c r="AA10" s="1"/>
      <c r="AC10"/>
      <c r="AD10"/>
      <c r="AE10"/>
    </row>
    <row r="11" spans="1:31" hidden="1" x14ac:dyDescent="0.2">
      <c r="A11" s="67" t="s">
        <v>32</v>
      </c>
      <c r="B11" s="58">
        <v>31.63744549544635</v>
      </c>
      <c r="C11" s="58">
        <v>310.82249999999999</v>
      </c>
      <c r="D11" s="58">
        <v>316.8175</v>
      </c>
      <c r="E11" s="58">
        <v>201.23</v>
      </c>
      <c r="F11" s="58">
        <f>'[3]IPRI 2021'!B84</f>
        <v>99.105000000000004</v>
      </c>
      <c r="G11" s="58">
        <v>245.70249999999999</v>
      </c>
      <c r="H11" s="5"/>
      <c r="I11" s="68">
        <f t="shared" si="1"/>
        <v>109.387940867406</v>
      </c>
      <c r="J11" s="68">
        <f t="shared" si="1"/>
        <v>110.93310634379546</v>
      </c>
      <c r="K11" s="68">
        <f t="shared" si="1"/>
        <v>98.622906898513847</v>
      </c>
      <c r="L11" s="68">
        <f t="shared" si="1"/>
        <v>112.74731585692975</v>
      </c>
      <c r="M11" s="69">
        <f t="shared" si="1"/>
        <v>102.17106862693721</v>
      </c>
      <c r="N11" s="68">
        <f t="shared" si="1"/>
        <v>106.22813957811815</v>
      </c>
      <c r="O11" s="24"/>
      <c r="P11" s="60">
        <f t="shared" si="2"/>
        <v>105.3431285599041</v>
      </c>
      <c r="Q11" s="61">
        <f t="shared" si="6"/>
        <v>-1.0717138975778084</v>
      </c>
      <c r="R11" s="62"/>
      <c r="S11" s="51"/>
      <c r="T11" s="63">
        <f t="shared" si="3"/>
        <v>103.91854382403569</v>
      </c>
      <c r="U11" s="63">
        <f t="shared" si="4"/>
        <v>114.85733791077631</v>
      </c>
      <c r="V11" s="64">
        <f t="shared" si="7"/>
        <v>105.3431285599041</v>
      </c>
      <c r="W11" s="65">
        <f t="shared" si="8"/>
        <v>-1.0717138975778084</v>
      </c>
      <c r="X11" s="66"/>
      <c r="Z11" s="18"/>
      <c r="AA11" s="1"/>
      <c r="AC11"/>
      <c r="AD11"/>
      <c r="AE11"/>
    </row>
    <row r="12" spans="1:31" hidden="1" x14ac:dyDescent="0.2">
      <c r="A12" s="67" t="s">
        <v>33</v>
      </c>
      <c r="B12" s="58">
        <v>30.859392788608687</v>
      </c>
      <c r="C12" s="58">
        <v>302.87333333333333</v>
      </c>
      <c r="D12" s="58">
        <v>304.524</v>
      </c>
      <c r="E12" s="58">
        <v>187.16199999999998</v>
      </c>
      <c r="F12" s="58">
        <f>'[3]IPRI 2021'!B85</f>
        <v>98.786000000000001</v>
      </c>
      <c r="G12" s="58">
        <v>241.8</v>
      </c>
      <c r="H12" s="5"/>
      <c r="I12" s="68">
        <f t="shared" si="1"/>
        <v>106.69778740670597</v>
      </c>
      <c r="J12" s="68">
        <f t="shared" si="1"/>
        <v>108.09603453857579</v>
      </c>
      <c r="K12" s="68">
        <f t="shared" si="1"/>
        <v>94.796032732923621</v>
      </c>
      <c r="L12" s="68">
        <f t="shared" si="1"/>
        <v>104.86514501026032</v>
      </c>
      <c r="M12" s="69">
        <f t="shared" si="1"/>
        <v>101.84219953968639</v>
      </c>
      <c r="N12" s="68">
        <f t="shared" si="1"/>
        <v>104.54091492756066</v>
      </c>
      <c r="O12" s="24"/>
      <c r="P12" s="60">
        <f t="shared" si="2"/>
        <v>102.83827349764931</v>
      </c>
      <c r="Q12" s="61">
        <f t="shared" si="6"/>
        <v>-2.377805839353242</v>
      </c>
      <c r="R12" s="62"/>
      <c r="S12" s="51"/>
      <c r="T12" s="63">
        <f t="shared" si="3"/>
        <v>101.36289803637067</v>
      </c>
      <c r="U12" s="63">
        <f t="shared" si="4"/>
        <v>112.03267677704127</v>
      </c>
      <c r="V12" s="64">
        <f t="shared" si="7"/>
        <v>102.83827349764931</v>
      </c>
      <c r="W12" s="65">
        <f t="shared" si="8"/>
        <v>-2.377805839353242</v>
      </c>
      <c r="X12" s="66"/>
      <c r="Z12" s="18"/>
      <c r="AA12" s="1"/>
      <c r="AC12"/>
      <c r="AD12"/>
      <c r="AE12"/>
    </row>
    <row r="13" spans="1:31" hidden="1" x14ac:dyDescent="0.2">
      <c r="A13" s="67" t="s">
        <v>34</v>
      </c>
      <c r="B13" s="58">
        <v>30.447632772470385</v>
      </c>
      <c r="C13" s="58">
        <v>292.20041666666668</v>
      </c>
      <c r="D13" s="58">
        <v>304.5025</v>
      </c>
      <c r="E13" s="58">
        <v>181.23000000000002</v>
      </c>
      <c r="F13" s="58">
        <f>'[3]IPRI 2021'!B86</f>
        <v>98.679000000000002</v>
      </c>
      <c r="G13" s="58">
        <v>241.78749999999999</v>
      </c>
      <c r="H13" s="5"/>
      <c r="I13" s="68">
        <f t="shared" si="1"/>
        <v>105.27410797900434</v>
      </c>
      <c r="J13" s="68">
        <f t="shared" si="1"/>
        <v>104.28685148528396</v>
      </c>
      <c r="K13" s="68">
        <f t="shared" si="1"/>
        <v>94.789339944493946</v>
      </c>
      <c r="L13" s="68">
        <f t="shared" si="1"/>
        <v>101.54150003852</v>
      </c>
      <c r="M13" s="69">
        <f t="shared" si="1"/>
        <v>101.73188921888439</v>
      </c>
      <c r="N13" s="68">
        <f t="shared" si="1"/>
        <v>104.53551062054412</v>
      </c>
      <c r="O13" s="24"/>
      <c r="P13" s="60">
        <f t="shared" si="2"/>
        <v>101.88623309416678</v>
      </c>
      <c r="Q13" s="61">
        <f t="shared" si="6"/>
        <v>-0.92576467019770403</v>
      </c>
      <c r="R13" s="62"/>
      <c r="S13" s="51"/>
      <c r="T13" s="63">
        <f t="shared" si="3"/>
        <v>100.01040258005412</v>
      </c>
      <c r="U13" s="63">
        <f t="shared" si="4"/>
        <v>110.53781337795456</v>
      </c>
      <c r="V13" s="64">
        <f t="shared" si="7"/>
        <v>101.88623309416678</v>
      </c>
      <c r="W13" s="65">
        <f t="shared" si="8"/>
        <v>-0.92576467019770403</v>
      </c>
      <c r="X13" s="66"/>
      <c r="Z13" s="18"/>
      <c r="AA13" s="1"/>
      <c r="AC13"/>
      <c r="AD13"/>
      <c r="AE13"/>
    </row>
    <row r="14" spans="1:31" hidden="1" x14ac:dyDescent="0.2">
      <c r="A14" s="67" t="s">
        <v>35</v>
      </c>
      <c r="B14" s="58">
        <v>30.391462605169647</v>
      </c>
      <c r="C14" s="58">
        <v>285.55624999999998</v>
      </c>
      <c r="D14" s="58">
        <v>296.89249999999998</v>
      </c>
      <c r="E14" s="58">
        <v>175.88500000000002</v>
      </c>
      <c r="F14" s="58">
        <f>'[3]IPRI 2021'!B87</f>
        <v>98.171999999999997</v>
      </c>
      <c r="G14" s="58">
        <v>251.108</v>
      </c>
      <c r="H14" s="5"/>
      <c r="I14" s="68">
        <f t="shared" si="1"/>
        <v>105.07989701023033</v>
      </c>
      <c r="J14" s="68">
        <f t="shared" si="1"/>
        <v>101.91553651484509</v>
      </c>
      <c r="K14" s="68">
        <f t="shared" si="1"/>
        <v>92.420404132874651</v>
      </c>
      <c r="L14" s="68">
        <f t="shared" si="1"/>
        <v>98.546745761050005</v>
      </c>
      <c r="M14" s="69">
        <f t="shared" si="1"/>
        <v>101.20920386704685</v>
      </c>
      <c r="N14" s="68">
        <f t="shared" si="1"/>
        <v>108.56517810434201</v>
      </c>
      <c r="O14" s="24"/>
      <c r="P14" s="60">
        <f t="shared" si="2"/>
        <v>101.5637232436831</v>
      </c>
      <c r="Q14" s="61">
        <f t="shared" si="6"/>
        <v>-0.31653918364574762</v>
      </c>
      <c r="R14" s="62"/>
      <c r="S14" s="51"/>
      <c r="T14" s="63">
        <f t="shared" si="3"/>
        <v>99.825902159718808</v>
      </c>
      <c r="U14" s="63">
        <f t="shared" si="4"/>
        <v>110.33389186074184</v>
      </c>
      <c r="V14" s="64">
        <f t="shared" si="7"/>
        <v>101.5637232436831</v>
      </c>
      <c r="W14" s="65">
        <f t="shared" si="8"/>
        <v>-0.31653918364574762</v>
      </c>
      <c r="X14" s="66"/>
      <c r="Z14" s="18"/>
      <c r="AA14" s="1"/>
      <c r="AC14"/>
      <c r="AD14"/>
      <c r="AE14"/>
    </row>
    <row r="15" spans="1:31" hidden="1" x14ac:dyDescent="0.2">
      <c r="A15" s="67" t="s">
        <v>36</v>
      </c>
      <c r="B15" s="58">
        <v>30.769446907008991</v>
      </c>
      <c r="C15" s="58">
        <v>282.23299999999995</v>
      </c>
      <c r="D15" s="58">
        <v>286.60399999999998</v>
      </c>
      <c r="E15" s="58">
        <v>170.238</v>
      </c>
      <c r="F15" s="58">
        <f>'[3]IPRI 2021'!B88</f>
        <v>97.903000000000006</v>
      </c>
      <c r="G15" s="58">
        <v>244.27250000000001</v>
      </c>
      <c r="H15" s="5"/>
      <c r="I15" s="68">
        <f t="shared" si="1"/>
        <v>106.38679533311677</v>
      </c>
      <c r="J15" s="68">
        <f t="shared" si="1"/>
        <v>100.72946264420501</v>
      </c>
      <c r="K15" s="68">
        <f t="shared" si="1"/>
        <v>89.21767139991212</v>
      </c>
      <c r="L15" s="68">
        <f t="shared" si="1"/>
        <v>95.382783664721998</v>
      </c>
      <c r="M15" s="69">
        <f t="shared" si="1"/>
        <v>100.93188165867548</v>
      </c>
      <c r="N15" s="68">
        <f t="shared" si="1"/>
        <v>105.60988685542827</v>
      </c>
      <c r="O15" s="24"/>
      <c r="P15" s="60">
        <f t="shared" si="2"/>
        <v>100.22073334386883</v>
      </c>
      <c r="Q15" s="61">
        <f t="shared" si="6"/>
        <v>-1.3223125904827437</v>
      </c>
      <c r="R15" s="62"/>
      <c r="S15" s="51"/>
      <c r="T15" s="63">
        <f t="shared" si="3"/>
        <v>101.06745556646092</v>
      </c>
      <c r="U15" s="63">
        <f t="shared" si="4"/>
        <v>111.70613509977261</v>
      </c>
      <c r="V15" s="64">
        <f t="shared" si="7"/>
        <v>101.06745556646092</v>
      </c>
      <c r="W15" s="65">
        <f t="shared" si="8"/>
        <v>-0.48862690473789883</v>
      </c>
      <c r="X15" s="66"/>
      <c r="Z15" s="18"/>
      <c r="AA15" s="1"/>
      <c r="AC15"/>
      <c r="AD15"/>
      <c r="AE15"/>
    </row>
    <row r="16" spans="1:31" hidden="1" x14ac:dyDescent="0.2">
      <c r="A16" s="67" t="s">
        <v>37</v>
      </c>
      <c r="B16" s="58">
        <v>30.95359067567718</v>
      </c>
      <c r="C16" s="58">
        <v>280.19791666666663</v>
      </c>
      <c r="D16" s="58">
        <v>286.07500000000005</v>
      </c>
      <c r="E16" s="58">
        <v>173.5675</v>
      </c>
      <c r="F16" s="58">
        <f>'[3]IPRI 2021'!B89</f>
        <v>97.92</v>
      </c>
      <c r="G16" s="58">
        <v>237.43999999999997</v>
      </c>
      <c r="H16" s="5"/>
      <c r="I16" s="68">
        <f t="shared" si="1"/>
        <v>107.02348098718059</v>
      </c>
      <c r="J16" s="68">
        <f t="shared" si="1"/>
        <v>100.00313776156251</v>
      </c>
      <c r="K16" s="68">
        <f t="shared" si="1"/>
        <v>89.052997675293668</v>
      </c>
      <c r="L16" s="68">
        <f t="shared" si="1"/>
        <v>97.248271853091765</v>
      </c>
      <c r="M16" s="69">
        <f t="shared" si="1"/>
        <v>100.94940759749448</v>
      </c>
      <c r="N16" s="68">
        <f t="shared" si="1"/>
        <v>102.6558926401985</v>
      </c>
      <c r="O16" s="24"/>
      <c r="P16" s="60">
        <f t="shared" si="2"/>
        <v>99.80422663036974</v>
      </c>
      <c r="Q16" s="61">
        <f t="shared" si="6"/>
        <v>-0.41558936918771883</v>
      </c>
      <c r="R16" s="62"/>
      <c r="S16" s="51"/>
      <c r="T16" s="63">
        <f t="shared" si="3"/>
        <v>101.67230693782156</v>
      </c>
      <c r="U16" s="63">
        <f t="shared" si="4"/>
        <v>112.37465503653962</v>
      </c>
      <c r="V16" s="64">
        <f t="shared" si="7"/>
        <v>101.67230693782156</v>
      </c>
      <c r="W16" s="65">
        <f t="shared" si="8"/>
        <v>0.59846304428123887</v>
      </c>
      <c r="X16" s="66"/>
      <c r="Z16" s="18"/>
      <c r="AA16" s="1"/>
      <c r="AC16"/>
      <c r="AD16"/>
      <c r="AE16"/>
    </row>
    <row r="17" spans="1:31" hidden="1" x14ac:dyDescent="0.2">
      <c r="A17" s="67" t="s">
        <v>38</v>
      </c>
      <c r="B17" s="58">
        <v>30.966526844404797</v>
      </c>
      <c r="C17" s="58">
        <v>281.62124999999997</v>
      </c>
      <c r="D17" s="58">
        <v>297.61750000000001</v>
      </c>
      <c r="E17" s="58">
        <v>180.38500000000002</v>
      </c>
      <c r="F17" s="58">
        <f>'[3]IPRI 2021'!B90</f>
        <v>97.938000000000002</v>
      </c>
      <c r="G17" s="58">
        <v>237.965</v>
      </c>
      <c r="H17" s="5"/>
      <c r="I17" s="68">
        <f t="shared" si="1"/>
        <v>107.06820839287559</v>
      </c>
      <c r="J17" s="68">
        <f t="shared" si="1"/>
        <v>100.51112797472061</v>
      </c>
      <c r="K17" s="68">
        <f t="shared" si="1"/>
        <v>92.646091184572953</v>
      </c>
      <c r="L17" s="68">
        <f t="shared" si="1"/>
        <v>101.06805432019219</v>
      </c>
      <c r="M17" s="69">
        <f t="shared" si="1"/>
        <v>100.96796447389109</v>
      </c>
      <c r="N17" s="68">
        <f t="shared" si="1"/>
        <v>102.88287353489234</v>
      </c>
      <c r="O17" s="24"/>
      <c r="P17" s="60">
        <f t="shared" si="2"/>
        <v>100.86644188945027</v>
      </c>
      <c r="Q17" s="61">
        <f t="shared" si="6"/>
        <v>1.0642988728468472</v>
      </c>
      <c r="R17" s="62"/>
      <c r="S17" s="51"/>
      <c r="T17" s="63">
        <f t="shared" si="3"/>
        <v>101.71479797323181</v>
      </c>
      <c r="U17" s="63">
        <f t="shared" si="4"/>
        <v>112.42161881251937</v>
      </c>
      <c r="V17" s="64">
        <f t="shared" si="7"/>
        <v>101.71479797323181</v>
      </c>
      <c r="W17" s="65">
        <f t="shared" si="8"/>
        <v>4.1792142511565267E-2</v>
      </c>
      <c r="X17" s="66"/>
      <c r="Z17" s="18"/>
      <c r="AA17" s="1"/>
      <c r="AC17"/>
      <c r="AD17"/>
      <c r="AE17"/>
    </row>
    <row r="18" spans="1:31" hidden="1" x14ac:dyDescent="0.2">
      <c r="A18" s="67" t="s">
        <v>39</v>
      </c>
      <c r="B18" s="58">
        <v>30.848697579834319</v>
      </c>
      <c r="C18" s="58">
        <v>282.27233333333334</v>
      </c>
      <c r="D18" s="58">
        <v>300.572</v>
      </c>
      <c r="E18" s="58">
        <v>176.512</v>
      </c>
      <c r="F18" s="58">
        <f>'[3]IPRI 2021'!B91</f>
        <v>97.82</v>
      </c>
      <c r="G18" s="58">
        <v>239.18</v>
      </c>
      <c r="H18" s="70"/>
      <c r="I18" s="68">
        <f t="shared" si="1"/>
        <v>106.66080822439039</v>
      </c>
      <c r="J18" s="68">
        <f t="shared" si="1"/>
        <v>100.74350078124313</v>
      </c>
      <c r="K18" s="68">
        <f t="shared" si="1"/>
        <v>93.565804831804115</v>
      </c>
      <c r="L18" s="68">
        <f t="shared" si="1"/>
        <v>98.898048086957132</v>
      </c>
      <c r="M18" s="69">
        <f t="shared" si="1"/>
        <v>100.84631383973561</v>
      </c>
      <c r="N18" s="68">
        <f t="shared" si="1"/>
        <v>103.40817217689808</v>
      </c>
      <c r="O18" s="24"/>
      <c r="P18" s="60">
        <f t="shared" si="2"/>
        <v>100.90683610624524</v>
      </c>
      <c r="Q18" s="61">
        <f t="shared" si="6"/>
        <v>4.0047230811657286E-2</v>
      </c>
      <c r="R18" s="62"/>
      <c r="S18" s="51"/>
      <c r="T18" s="63">
        <f t="shared" si="3"/>
        <v>101.32776781317087</v>
      </c>
      <c r="U18" s="63">
        <f t="shared" si="4"/>
        <v>111.99384863560992</v>
      </c>
      <c r="V18" s="64">
        <f t="shared" si="7"/>
        <v>101.32776781317087</v>
      </c>
      <c r="W18" s="65">
        <f t="shared" si="8"/>
        <v>-0.38050526351416369</v>
      </c>
      <c r="X18" s="66"/>
      <c r="Z18" s="18"/>
      <c r="AA18" s="1"/>
      <c r="AC18"/>
      <c r="AD18"/>
      <c r="AE18"/>
    </row>
    <row r="19" spans="1:31" hidden="1" x14ac:dyDescent="0.2">
      <c r="A19" s="71" t="s">
        <v>40</v>
      </c>
      <c r="B19" s="72">
        <v>30.650768229498421</v>
      </c>
      <c r="C19" s="72">
        <v>280.57458333333329</v>
      </c>
      <c r="D19" s="72">
        <v>295.85750000000002</v>
      </c>
      <c r="E19" s="72">
        <v>172.26249999999999</v>
      </c>
      <c r="F19" s="58">
        <f>'[3]IPRI 2021'!B92</f>
        <v>97.747</v>
      </c>
      <c r="G19" s="72">
        <v>237.93</v>
      </c>
      <c r="H19" s="73"/>
      <c r="I19" s="72">
        <f t="shared" si="1"/>
        <v>105.97645827984184</v>
      </c>
      <c r="J19" s="72">
        <f t="shared" si="1"/>
        <v>100.1375707687917</v>
      </c>
      <c r="K19" s="72">
        <f t="shared" si="1"/>
        <v>92.098216410795047</v>
      </c>
      <c r="L19" s="72">
        <f t="shared" si="1"/>
        <v>96.517092370940517</v>
      </c>
      <c r="M19" s="74">
        <f t="shared" si="1"/>
        <v>100.77105539657163</v>
      </c>
      <c r="N19" s="72">
        <f t="shared" si="1"/>
        <v>102.86774147524609</v>
      </c>
      <c r="O19" s="75"/>
      <c r="P19" s="76">
        <f t="shared" si="2"/>
        <v>100.14315217119359</v>
      </c>
      <c r="Q19" s="77">
        <f t="shared" si="6"/>
        <v>-0.75682081068081386</v>
      </c>
      <c r="R19" s="78"/>
      <c r="S19" s="79"/>
      <c r="T19" s="80">
        <f t="shared" si="3"/>
        <v>100.67763536584974</v>
      </c>
      <c r="U19" s="80">
        <f t="shared" si="4"/>
        <v>111.27528119383393</v>
      </c>
      <c r="V19" s="81">
        <f t="shared" si="7"/>
        <v>100.67763536584974</v>
      </c>
      <c r="W19" s="82">
        <f t="shared" si="8"/>
        <v>-0.64161331227571283</v>
      </c>
      <c r="X19" s="83"/>
    </row>
    <row r="20" spans="1:31" ht="12.95" customHeight="1" x14ac:dyDescent="0.2">
      <c r="A20" s="56" t="s">
        <v>41</v>
      </c>
      <c r="B20" s="57">
        <v>29.738433936520202</v>
      </c>
      <c r="C20" s="57">
        <v>273.27533333333326</v>
      </c>
      <c r="D20" s="57">
        <v>286.678</v>
      </c>
      <c r="E20" s="57">
        <v>168.09399999999999</v>
      </c>
      <c r="F20" s="58">
        <v>97.875</v>
      </c>
      <c r="G20" s="57">
        <v>233.9025</v>
      </c>
      <c r="H20" s="5"/>
      <c r="I20" s="57">
        <f t="shared" si="1"/>
        <v>102.82201998279372</v>
      </c>
      <c r="J20" s="57">
        <f t="shared" si="1"/>
        <v>97.532455384673909</v>
      </c>
      <c r="K20" s="57">
        <f t="shared" si="1"/>
        <v>89.240707043809607</v>
      </c>
      <c r="L20" s="57">
        <f t="shared" si="1"/>
        <v>94.181520208988474</v>
      </c>
      <c r="M20" s="59">
        <f t="shared" si="1"/>
        <v>100.90301540650299</v>
      </c>
      <c r="N20" s="57">
        <f t="shared" si="1"/>
        <v>101.12647375452339</v>
      </c>
      <c r="O20" s="24"/>
      <c r="P20" s="88">
        <f t="shared" si="2"/>
        <v>98.252978506983155</v>
      </c>
      <c r="Q20" s="89">
        <f t="shared" si="6"/>
        <v>-1.8874717074805147</v>
      </c>
      <c r="R20" s="90">
        <f t="shared" ref="R20:R83" si="9">+(+P20/P8-1)*100</f>
        <v>-4.5976857454535729</v>
      </c>
      <c r="S20" s="51"/>
      <c r="T20" s="91">
        <f>+I20*0.95</f>
        <v>97.680918983654024</v>
      </c>
      <c r="U20" s="91">
        <f t="shared" si="4"/>
        <v>107.96312098193341</v>
      </c>
      <c r="V20" s="64">
        <f t="shared" si="7"/>
        <v>98.252978506983155</v>
      </c>
      <c r="W20" s="92">
        <f t="shared" si="8"/>
        <v>-2.4083371148474919</v>
      </c>
      <c r="X20" s="93">
        <f>+(V20/V8-1)*100</f>
        <v>-5.9370179558001057</v>
      </c>
      <c r="Z20" s="18"/>
      <c r="AA20" s="1"/>
      <c r="AC20"/>
      <c r="AD20"/>
      <c r="AE20"/>
    </row>
    <row r="21" spans="1:31" x14ac:dyDescent="0.2">
      <c r="A21" s="67" t="s">
        <v>42</v>
      </c>
      <c r="B21" s="58">
        <v>29.289811091283532</v>
      </c>
      <c r="C21" s="58">
        <v>262.89041666666668</v>
      </c>
      <c r="D21" s="58">
        <v>271.88499999999999</v>
      </c>
      <c r="E21" s="58">
        <v>165.11250000000001</v>
      </c>
      <c r="F21" s="58">
        <v>97.367000000000004</v>
      </c>
      <c r="G21" s="58">
        <v>230.62</v>
      </c>
      <c r="H21" s="5"/>
      <c r="I21" s="68">
        <f t="shared" si="1"/>
        <v>101.27088560711918</v>
      </c>
      <c r="J21" s="68">
        <f t="shared" si="1"/>
        <v>93.826060046644074</v>
      </c>
      <c r="K21" s="68">
        <f t="shared" si="1"/>
        <v>84.635757311709213</v>
      </c>
      <c r="L21" s="68">
        <f t="shared" si="1"/>
        <v>92.511013215859037</v>
      </c>
      <c r="M21" s="69">
        <f t="shared" si="1"/>
        <v>100.3792991170879</v>
      </c>
      <c r="N21" s="68">
        <f t="shared" si="1"/>
        <v>99.707302731985266</v>
      </c>
      <c r="O21" s="24"/>
      <c r="P21" s="60">
        <f t="shared" si="2"/>
        <v>96.158111983167544</v>
      </c>
      <c r="Q21" s="61">
        <f t="shared" si="6"/>
        <v>-2.1321150316748083</v>
      </c>
      <c r="R21" s="62">
        <f t="shared" si="9"/>
        <v>-8.5954242879652689</v>
      </c>
      <c r="S21" s="51"/>
      <c r="T21" s="63">
        <f t="shared" si="3"/>
        <v>96.207341326763213</v>
      </c>
      <c r="U21" s="63">
        <f t="shared" si="4"/>
        <v>106.33442988747515</v>
      </c>
      <c r="V21" s="64">
        <f t="shared" si="7"/>
        <v>96.207341326763213</v>
      </c>
      <c r="W21" s="65">
        <f t="shared" si="8"/>
        <v>-2.0820103484949781</v>
      </c>
      <c r="X21" s="66">
        <f t="shared" ref="X21:X84" si="10">+(V21/V9-1)*100</f>
        <v>-8.5486285764944441</v>
      </c>
      <c r="Z21" s="18"/>
      <c r="AA21" s="1"/>
      <c r="AC21"/>
      <c r="AD21"/>
      <c r="AE21"/>
    </row>
    <row r="22" spans="1:31" x14ac:dyDescent="0.2">
      <c r="A22" s="67" t="s">
        <v>43</v>
      </c>
      <c r="B22" s="58">
        <v>28.896162153715181</v>
      </c>
      <c r="C22" s="58">
        <v>255.82499999999999</v>
      </c>
      <c r="D22" s="58">
        <v>260.59250000000003</v>
      </c>
      <c r="E22" s="58">
        <v>163.8175</v>
      </c>
      <c r="F22" s="58">
        <v>97.162999999999997</v>
      </c>
      <c r="G22" s="58">
        <v>226.11599999999999</v>
      </c>
      <c r="H22" s="5"/>
      <c r="I22" s="68">
        <f t="shared" si="1"/>
        <v>99.909826076840673</v>
      </c>
      <c r="J22" s="68">
        <f t="shared" si="1"/>
        <v>91.304400197545121</v>
      </c>
      <c r="K22" s="68">
        <f t="shared" si="1"/>
        <v>81.120486923705187</v>
      </c>
      <c r="L22" s="68">
        <f t="shared" si="1"/>
        <v>91.785436641616997</v>
      </c>
      <c r="M22" s="69">
        <f t="shared" si="1"/>
        <v>100.16898785125979</v>
      </c>
      <c r="N22" s="68">
        <f t="shared" si="1"/>
        <v>97.76002282779281</v>
      </c>
      <c r="O22" s="24"/>
      <c r="P22" s="60">
        <f t="shared" si="2"/>
        <v>94.480875356842461</v>
      </c>
      <c r="Q22" s="61">
        <f t="shared" si="6"/>
        <v>-1.744248708438334</v>
      </c>
      <c r="R22" s="62">
        <f t="shared" si="9"/>
        <v>-11.27251301261799</v>
      </c>
      <c r="S22" s="51"/>
      <c r="T22" s="63">
        <f t="shared" si="3"/>
        <v>94.914334772998629</v>
      </c>
      <c r="U22" s="63">
        <f t="shared" si="4"/>
        <v>104.90531738068272</v>
      </c>
      <c r="V22" s="64">
        <f t="shared" si="7"/>
        <v>94.914334772998629</v>
      </c>
      <c r="W22" s="65">
        <f t="shared" si="8"/>
        <v>-1.3439790934175799</v>
      </c>
      <c r="X22" s="66">
        <f t="shared" si="10"/>
        <v>-10.865448995045156</v>
      </c>
      <c r="Z22" s="18"/>
      <c r="AA22" s="1"/>
      <c r="AC22"/>
      <c r="AD22"/>
      <c r="AE22"/>
    </row>
    <row r="23" spans="1:31" x14ac:dyDescent="0.2">
      <c r="A23" s="67" t="s">
        <v>44</v>
      </c>
      <c r="B23" s="58">
        <v>28.041150263627227</v>
      </c>
      <c r="C23" s="58">
        <v>250.67458333333332</v>
      </c>
      <c r="D23" s="58">
        <v>255.5025</v>
      </c>
      <c r="E23" s="58">
        <v>164.8125</v>
      </c>
      <c r="F23" s="58">
        <v>97.097999999999999</v>
      </c>
      <c r="G23" s="58">
        <v>225.98500000000001</v>
      </c>
      <c r="H23" s="5"/>
      <c r="I23" s="68">
        <f t="shared" si="1"/>
        <v>96.953582656766457</v>
      </c>
      <c r="J23" s="68">
        <f t="shared" si="1"/>
        <v>89.466207274580427</v>
      </c>
      <c r="K23" s="68">
        <f t="shared" si="1"/>
        <v>79.536008174540655</v>
      </c>
      <c r="L23" s="68">
        <f t="shared" si="1"/>
        <v>92.342925978582883</v>
      </c>
      <c r="M23" s="69">
        <f t="shared" si="1"/>
        <v>100.10197690871652</v>
      </c>
      <c r="N23" s="68">
        <f t="shared" si="1"/>
        <v>97.703385690259694</v>
      </c>
      <c r="O23" s="24"/>
      <c r="P23" s="60">
        <f t="shared" si="2"/>
        <v>93.427447384981477</v>
      </c>
      <c r="Q23" s="61">
        <f t="shared" si="6"/>
        <v>-1.1149642378759927</v>
      </c>
      <c r="R23" s="62">
        <f t="shared" si="9"/>
        <v>-11.311303677625917</v>
      </c>
      <c r="S23" s="51"/>
      <c r="T23" s="63">
        <f t="shared" si="3"/>
        <v>92.105903523928134</v>
      </c>
      <c r="U23" s="63">
        <f t="shared" si="4"/>
        <v>101.80126178960478</v>
      </c>
      <c r="V23" s="64">
        <f t="shared" si="7"/>
        <v>93.427447384981477</v>
      </c>
      <c r="W23" s="65">
        <f t="shared" si="8"/>
        <v>-1.5665572450918597</v>
      </c>
      <c r="X23" s="66">
        <f t="shared" si="10"/>
        <v>-11.311303677625917</v>
      </c>
      <c r="Z23" s="18"/>
      <c r="AA23" s="1"/>
      <c r="AC23"/>
      <c r="AD23"/>
      <c r="AE23"/>
    </row>
    <row r="24" spans="1:31" x14ac:dyDescent="0.2">
      <c r="A24" s="67" t="s">
        <v>45</v>
      </c>
      <c r="B24" s="58">
        <v>26.830876770503124</v>
      </c>
      <c r="C24" s="58">
        <v>248.42733333333331</v>
      </c>
      <c r="D24" s="58">
        <v>255.95600000000005</v>
      </c>
      <c r="E24" s="58">
        <v>164.97599999999997</v>
      </c>
      <c r="F24" s="58">
        <v>97.120999999999995</v>
      </c>
      <c r="G24" s="58">
        <v>233.00399999999999</v>
      </c>
      <c r="H24" s="5"/>
      <c r="I24" s="68">
        <f t="shared" si="1"/>
        <v>92.769005702906398</v>
      </c>
      <c r="J24" s="68">
        <f t="shared" si="1"/>
        <v>88.664159729016347</v>
      </c>
      <c r="K24" s="68">
        <f t="shared" si="1"/>
        <v>79.677179316534009</v>
      </c>
      <c r="L24" s="68">
        <f t="shared" si="1"/>
        <v>92.434533522898377</v>
      </c>
      <c r="M24" s="69">
        <f t="shared" si="1"/>
        <v>100.12568847300105</v>
      </c>
      <c r="N24" s="68">
        <f t="shared" si="1"/>
        <v>100.73801216617593</v>
      </c>
      <c r="O24" s="24"/>
      <c r="P24" s="60">
        <f t="shared" si="2"/>
        <v>93.159894500312049</v>
      </c>
      <c r="Q24" s="61">
        <f t="shared" si="6"/>
        <v>-0.28637503448738499</v>
      </c>
      <c r="R24" s="62">
        <f t="shared" si="9"/>
        <v>-9.4112616520720671</v>
      </c>
      <c r="S24" s="51"/>
      <c r="T24" s="63">
        <f t="shared" si="3"/>
        <v>88.130555417761073</v>
      </c>
      <c r="U24" s="63">
        <f t="shared" si="4"/>
        <v>97.407455988051723</v>
      </c>
      <c r="V24" s="64">
        <f t="shared" si="7"/>
        <v>93.159894500312049</v>
      </c>
      <c r="W24" s="65">
        <f t="shared" si="8"/>
        <v>-0.28637503448738499</v>
      </c>
      <c r="X24" s="66">
        <f t="shared" si="10"/>
        <v>-9.4112616520720671</v>
      </c>
      <c r="Z24" s="18"/>
      <c r="AA24" s="1"/>
      <c r="AC24"/>
      <c r="AD24"/>
      <c r="AE24"/>
    </row>
    <row r="25" spans="1:31" x14ac:dyDescent="0.2">
      <c r="A25" s="67" t="s">
        <v>46</v>
      </c>
      <c r="B25" s="58">
        <v>26.506236545512234</v>
      </c>
      <c r="C25" s="58">
        <v>253.30291666666665</v>
      </c>
      <c r="D25" s="58">
        <v>279.20499999999998</v>
      </c>
      <c r="E25" s="58">
        <v>169.48000000000002</v>
      </c>
      <c r="F25" s="58">
        <v>96.793000000000006</v>
      </c>
      <c r="G25" s="58">
        <v>238.23</v>
      </c>
      <c r="H25" s="5"/>
      <c r="I25" s="68">
        <f t="shared" si="1"/>
        <v>91.646547009469984</v>
      </c>
      <c r="J25" s="68">
        <f t="shared" si="1"/>
        <v>90.404264143608927</v>
      </c>
      <c r="K25" s="68">
        <f t="shared" si="1"/>
        <v>86.914418302649182</v>
      </c>
      <c r="L25" s="68">
        <f t="shared" si="1"/>
        <v>94.958083245204278</v>
      </c>
      <c r="M25" s="69">
        <f t="shared" si="1"/>
        <v>99.787540947551932</v>
      </c>
      <c r="N25" s="68">
        <f t="shared" si="1"/>
        <v>102.99744484364257</v>
      </c>
      <c r="O25" s="24"/>
      <c r="P25" s="60">
        <f t="shared" si="2"/>
        <v>95.034518049443989</v>
      </c>
      <c r="Q25" s="61">
        <f t="shared" si="6"/>
        <v>2.0122645685538565</v>
      </c>
      <c r="R25" s="62">
        <f t="shared" si="9"/>
        <v>-6.7248683523221437</v>
      </c>
      <c r="S25" s="51"/>
      <c r="T25" s="63">
        <f t="shared" si="3"/>
        <v>87.064219658996478</v>
      </c>
      <c r="U25" s="63">
        <f t="shared" si="4"/>
        <v>96.228874359943489</v>
      </c>
      <c r="V25" s="64">
        <f t="shared" si="7"/>
        <v>95.034518049443989</v>
      </c>
      <c r="W25" s="65">
        <f t="shared" si="8"/>
        <v>2.0122645685538565</v>
      </c>
      <c r="X25" s="66">
        <f t="shared" si="10"/>
        <v>-6.7248683523221437</v>
      </c>
      <c r="Z25" s="18"/>
      <c r="AA25" s="1"/>
      <c r="AC25"/>
      <c r="AD25"/>
      <c r="AE25"/>
    </row>
    <row r="26" spans="1:31" x14ac:dyDescent="0.2">
      <c r="A26" s="67" t="s">
        <v>47</v>
      </c>
      <c r="B26" s="58">
        <v>26.439449887148083</v>
      </c>
      <c r="C26" s="58">
        <v>263.13566666666668</v>
      </c>
      <c r="D26" s="58">
        <v>301.54799999999994</v>
      </c>
      <c r="E26" s="58">
        <v>171.30799999999999</v>
      </c>
      <c r="F26" s="58">
        <v>96.76</v>
      </c>
      <c r="G26" s="58">
        <v>232.26599999999999</v>
      </c>
      <c r="H26" s="5"/>
      <c r="I26" s="68">
        <f t="shared" si="1"/>
        <v>91.415629028531185</v>
      </c>
      <c r="J26" s="68">
        <f t="shared" si="1"/>
        <v>93.913590210421845</v>
      </c>
      <c r="K26" s="68">
        <f t="shared" si="1"/>
        <v>93.869626297262769</v>
      </c>
      <c r="L26" s="68">
        <f>+E26/E$7*100</f>
        <v>95.982294811006923</v>
      </c>
      <c r="M26" s="69">
        <f t="shared" si="1"/>
        <v>99.753520007491502</v>
      </c>
      <c r="N26" s="68">
        <f t="shared" si="1"/>
        <v>100.4189418799206</v>
      </c>
      <c r="O26" s="24"/>
      <c r="P26" s="60">
        <f t="shared" si="2"/>
        <v>96.271433030875528</v>
      </c>
      <c r="Q26" s="61">
        <f t="shared" si="6"/>
        <v>1.3015428570785303</v>
      </c>
      <c r="R26" s="62">
        <f t="shared" si="9"/>
        <v>-5.2108076031337607</v>
      </c>
      <c r="S26" s="51"/>
      <c r="T26" s="63">
        <f t="shared" si="3"/>
        <v>86.844847577104616</v>
      </c>
      <c r="U26" s="63">
        <f t="shared" si="4"/>
        <v>95.986410479957755</v>
      </c>
      <c r="V26" s="64">
        <f t="shared" si="7"/>
        <v>95.986410479957755</v>
      </c>
      <c r="W26" s="65">
        <f t="shared" si="8"/>
        <v>1.0016280926668397</v>
      </c>
      <c r="X26" s="66">
        <f t="shared" si="10"/>
        <v>-5.4914418117024244</v>
      </c>
      <c r="Z26" s="18"/>
      <c r="AA26" s="1"/>
      <c r="AC26"/>
      <c r="AD26"/>
      <c r="AE26"/>
    </row>
    <row r="27" spans="1:31" x14ac:dyDescent="0.2">
      <c r="A27" s="67" t="s">
        <v>48</v>
      </c>
      <c r="B27" s="58">
        <v>27.04227663564652</v>
      </c>
      <c r="C27" s="58">
        <v>282.70499999999998</v>
      </c>
      <c r="D27" s="58">
        <v>331.12</v>
      </c>
      <c r="E27" s="58">
        <v>177.54500000000002</v>
      </c>
      <c r="F27" s="58">
        <v>96.56</v>
      </c>
      <c r="G27" s="58">
        <v>230.5925</v>
      </c>
      <c r="H27" s="5"/>
      <c r="I27" s="68">
        <f t="shared" si="1"/>
        <v>93.499930579600758</v>
      </c>
      <c r="J27" s="68">
        <f t="shared" si="1"/>
        <v>100.89792028866214</v>
      </c>
      <c r="K27" s="68">
        <f t="shared" si="1"/>
        <v>103.07516766667216</v>
      </c>
      <c r="L27" s="68">
        <f t="shared" si="1"/>
        <v>99.476828473978003</v>
      </c>
      <c r="M27" s="69">
        <f t="shared" si="1"/>
        <v>99.547332491973734</v>
      </c>
      <c r="N27" s="68">
        <f t="shared" si="1"/>
        <v>99.695413256548918</v>
      </c>
      <c r="O27" s="24"/>
      <c r="P27" s="60">
        <f t="shared" si="2"/>
        <v>99.240379533460882</v>
      </c>
      <c r="Q27" s="61">
        <f t="shared" si="6"/>
        <v>3.0839330101517959</v>
      </c>
      <c r="R27" s="62">
        <f t="shared" si="9"/>
        <v>-0.97819460873853625</v>
      </c>
      <c r="S27" s="51"/>
      <c r="T27" s="63">
        <f t="shared" si="3"/>
        <v>88.824934050620712</v>
      </c>
      <c r="U27" s="63">
        <f t="shared" si="4"/>
        <v>98.174927108580803</v>
      </c>
      <c r="V27" s="64">
        <f t="shared" si="7"/>
        <v>98.174927108580803</v>
      </c>
      <c r="W27" s="65">
        <f t="shared" si="8"/>
        <v>2.2800275764869982</v>
      </c>
      <c r="X27" s="66">
        <f t="shared" si="10"/>
        <v>-2.8619781131998701</v>
      </c>
      <c r="Z27" s="18"/>
      <c r="AA27" s="1"/>
      <c r="AC27"/>
      <c r="AD27"/>
      <c r="AE27"/>
    </row>
    <row r="28" spans="1:31" x14ac:dyDescent="0.2">
      <c r="A28" s="67" t="s">
        <v>49</v>
      </c>
      <c r="B28" s="58">
        <v>28.186458517103521</v>
      </c>
      <c r="C28" s="58">
        <v>296.60291666666666</v>
      </c>
      <c r="D28" s="58">
        <v>371.06</v>
      </c>
      <c r="E28" s="58">
        <v>190.785</v>
      </c>
      <c r="F28" s="58">
        <v>96.501999999999995</v>
      </c>
      <c r="G28" s="58">
        <v>229.04000000000002</v>
      </c>
      <c r="H28" s="5"/>
      <c r="I28" s="68">
        <f t="shared" si="1"/>
        <v>97.455992708839048</v>
      </c>
      <c r="J28" s="68">
        <f t="shared" si="1"/>
        <v>105.85811161181455</v>
      </c>
      <c r="K28" s="68">
        <f t="shared" si="1"/>
        <v>115.50818952160959</v>
      </c>
      <c r="L28" s="68">
        <f t="shared" si="1"/>
        <v>106.89507854576526</v>
      </c>
      <c r="M28" s="69">
        <f t="shared" si="1"/>
        <v>99.487538112473587</v>
      </c>
      <c r="N28" s="68">
        <f t="shared" si="1"/>
        <v>99.02419832509716</v>
      </c>
      <c r="O28" s="24"/>
      <c r="P28" s="60">
        <f t="shared" si="2"/>
        <v>103.27672460917528</v>
      </c>
      <c r="Q28" s="61">
        <f t="shared" si="6"/>
        <v>4.0672406682538575</v>
      </c>
      <c r="R28" s="62">
        <f t="shared" si="9"/>
        <v>3.4793095403325092</v>
      </c>
      <c r="S28" s="51"/>
      <c r="T28" s="63">
        <f t="shared" si="3"/>
        <v>92.583193073397098</v>
      </c>
      <c r="U28" s="63">
        <f t="shared" si="4"/>
        <v>102.328792344281</v>
      </c>
      <c r="V28" s="64">
        <f t="shared" si="7"/>
        <v>102.328792344281</v>
      </c>
      <c r="W28" s="65">
        <f t="shared" si="8"/>
        <v>4.2310856325933788</v>
      </c>
      <c r="X28" s="66">
        <f t="shared" si="10"/>
        <v>0.64568752911342564</v>
      </c>
      <c r="Z28" s="18"/>
      <c r="AA28" s="1"/>
      <c r="AC28"/>
      <c r="AD28"/>
      <c r="AE28"/>
    </row>
    <row r="29" spans="1:31" x14ac:dyDescent="0.2">
      <c r="A29" s="67" t="s">
        <v>50</v>
      </c>
      <c r="B29" s="58">
        <v>30.410351961740027</v>
      </c>
      <c r="C29" s="58">
        <v>310.827</v>
      </c>
      <c r="D29" s="58">
        <v>401.93599999999998</v>
      </c>
      <c r="E29" s="58">
        <v>201.09199999999998</v>
      </c>
      <c r="F29" s="58">
        <v>96.665999999999997</v>
      </c>
      <c r="G29" s="58">
        <v>229.51</v>
      </c>
      <c r="H29" s="5"/>
      <c r="I29" s="68">
        <f t="shared" si="1"/>
        <v>105.14520784007723</v>
      </c>
      <c r="J29" s="68">
        <f t="shared" si="1"/>
        <v>110.9347124018464</v>
      </c>
      <c r="K29" s="68">
        <f t="shared" si="1"/>
        <v>125.11965629159076</v>
      </c>
      <c r="L29" s="68">
        <f t="shared" si="1"/>
        <v>112.66999572778272</v>
      </c>
      <c r="M29" s="69">
        <f t="shared" si="1"/>
        <v>99.656611875198138</v>
      </c>
      <c r="N29" s="68">
        <f t="shared" si="1"/>
        <v>99.227400268918288</v>
      </c>
      <c r="O29" s="24"/>
      <c r="P29" s="60">
        <f t="shared" si="2"/>
        <v>107.60740127005883</v>
      </c>
      <c r="Q29" s="61">
        <f t="shared" si="6"/>
        <v>4.1932746001307697</v>
      </c>
      <c r="R29" s="62">
        <f t="shared" si="9"/>
        <v>6.6830545960931742</v>
      </c>
      <c r="S29" s="51"/>
      <c r="T29" s="63">
        <f t="shared" si="3"/>
        <v>99.887947448073362</v>
      </c>
      <c r="U29" s="63">
        <f t="shared" si="4"/>
        <v>110.40246823208111</v>
      </c>
      <c r="V29" s="64">
        <f t="shared" si="7"/>
        <v>107.60740127005883</v>
      </c>
      <c r="W29" s="65">
        <f t="shared" si="8"/>
        <v>5.1584786694424789</v>
      </c>
      <c r="X29" s="66">
        <f t="shared" si="10"/>
        <v>5.7932605817865079</v>
      </c>
      <c r="Z29" s="18"/>
      <c r="AA29" s="1"/>
      <c r="AC29"/>
      <c r="AD29"/>
      <c r="AE29"/>
    </row>
    <row r="30" spans="1:31" x14ac:dyDescent="0.2">
      <c r="A30" s="67" t="s">
        <v>51</v>
      </c>
      <c r="B30" s="58">
        <v>32.20307421142919</v>
      </c>
      <c r="C30" s="58">
        <v>328.76</v>
      </c>
      <c r="D30" s="58">
        <v>414.98500000000001</v>
      </c>
      <c r="E30" s="58">
        <v>199.84750000000003</v>
      </c>
      <c r="F30" s="58">
        <v>96.888000000000005</v>
      </c>
      <c r="G30" s="58">
        <v>232.65</v>
      </c>
      <c r="H30" s="5"/>
      <c r="I30" s="94">
        <f t="shared" si="1"/>
        <v>111.34362848908023</v>
      </c>
      <c r="J30" s="94">
        <f t="shared" si="1"/>
        <v>117.33503218584944</v>
      </c>
      <c r="K30" s="94">
        <f t="shared" si="1"/>
        <v>129.18171192967486</v>
      </c>
      <c r="L30" s="94">
        <f t="shared" si="1"/>
        <v>111.97271383848219</v>
      </c>
      <c r="M30" s="95">
        <f t="shared" si="1"/>
        <v>99.885480017422864</v>
      </c>
      <c r="N30" s="94">
        <f t="shared" si="1"/>
        <v>100.58496219146808</v>
      </c>
      <c r="O30" s="24"/>
      <c r="P30" s="60">
        <f t="shared" si="2"/>
        <v>110.52727100943531</v>
      </c>
      <c r="Q30" s="61">
        <f t="shared" si="6"/>
        <v>2.7134469422308349</v>
      </c>
      <c r="R30" s="62">
        <f t="shared" si="9"/>
        <v>9.5339773541811113</v>
      </c>
      <c r="S30" s="51"/>
      <c r="T30" s="63">
        <f t="shared" si="3"/>
        <v>105.77644706462621</v>
      </c>
      <c r="U30" s="63">
        <f t="shared" si="4"/>
        <v>116.91080991353425</v>
      </c>
      <c r="V30" s="64">
        <f t="shared" si="7"/>
        <v>110.52727100943531</v>
      </c>
      <c r="W30" s="65">
        <f t="shared" si="8"/>
        <v>2.7134469422308349</v>
      </c>
      <c r="X30" s="66">
        <f t="shared" si="10"/>
        <v>9.0789557441219628</v>
      </c>
      <c r="Z30" s="18"/>
      <c r="AA30" s="1"/>
      <c r="AC30"/>
      <c r="AD30"/>
      <c r="AE30"/>
    </row>
    <row r="31" spans="1:31" x14ac:dyDescent="0.2">
      <c r="A31" s="71" t="s">
        <v>52</v>
      </c>
      <c r="B31" s="72">
        <v>33.482627718811408</v>
      </c>
      <c r="C31" s="72">
        <v>335.84333333333325</v>
      </c>
      <c r="D31" s="72">
        <v>424.42750000000001</v>
      </c>
      <c r="E31" s="72">
        <v>204.875</v>
      </c>
      <c r="F31" s="58">
        <v>97.195999999999998</v>
      </c>
      <c r="G31" s="72">
        <v>233.648</v>
      </c>
      <c r="H31" s="73"/>
      <c r="I31" s="72">
        <f t="shared" si="1"/>
        <v>115.76774431797527</v>
      </c>
      <c r="J31" s="72">
        <f t="shared" si="1"/>
        <v>119.86308652533648</v>
      </c>
      <c r="K31" s="72">
        <f t="shared" si="1"/>
        <v>132.12109122024188</v>
      </c>
      <c r="L31" s="72">
        <f t="shared" si="1"/>
        <v>114.78957578983493</v>
      </c>
      <c r="M31" s="74">
        <f t="shared" si="1"/>
        <v>100.2030087913202</v>
      </c>
      <c r="N31" s="72">
        <f t="shared" si="1"/>
        <v>101.01644206366704</v>
      </c>
      <c r="O31" s="75"/>
      <c r="P31" s="76">
        <f t="shared" si="2"/>
        <v>112.5629647652635</v>
      </c>
      <c r="Q31" s="77">
        <f t="shared" si="6"/>
        <v>1.8418022423211777</v>
      </c>
      <c r="R31" s="78">
        <f t="shared" si="9"/>
        <v>12.402058777656988</v>
      </c>
      <c r="S31" s="79"/>
      <c r="T31" s="80">
        <f t="shared" si="3"/>
        <v>109.97935710207651</v>
      </c>
      <c r="U31" s="80">
        <f t="shared" si="4"/>
        <v>121.55613153387404</v>
      </c>
      <c r="V31" s="81">
        <f t="shared" si="7"/>
        <v>112.5629647652635</v>
      </c>
      <c r="W31" s="82">
        <f t="shared" si="8"/>
        <v>1.8418022423211777</v>
      </c>
      <c r="X31" s="83">
        <f t="shared" si="10"/>
        <v>11.805332292742055</v>
      </c>
    </row>
    <row r="32" spans="1:31" ht="12.95" customHeight="1" x14ac:dyDescent="0.2">
      <c r="A32" s="56" t="s">
        <v>53</v>
      </c>
      <c r="B32" s="57">
        <v>33.849154502567096</v>
      </c>
      <c r="C32" s="57">
        <v>337.63966666666659</v>
      </c>
      <c r="D32" s="57">
        <v>425.0379999999999</v>
      </c>
      <c r="E32" s="57">
        <v>209.25</v>
      </c>
      <c r="F32" s="58">
        <v>97.328999999999994</v>
      </c>
      <c r="G32" s="57">
        <v>232.78250000000003</v>
      </c>
      <c r="H32" s="5"/>
      <c r="I32" s="57">
        <f t="shared" si="1"/>
        <v>117.0350277386155</v>
      </c>
      <c r="J32" s="57">
        <f t="shared" si="1"/>
        <v>120.5042011058304</v>
      </c>
      <c r="K32" s="57">
        <f t="shared" si="1"/>
        <v>132.31113528239607</v>
      </c>
      <c r="L32" s="59">
        <f t="shared" si="1"/>
        <v>117.24084800011208</v>
      </c>
      <c r="M32" s="57">
        <f t="shared" si="1"/>
        <v>100.34012348913951</v>
      </c>
      <c r="N32" s="57">
        <f t="shared" si="1"/>
        <v>100.64224784584322</v>
      </c>
      <c r="O32" s="24"/>
      <c r="P32" s="60">
        <f t="shared" si="2"/>
        <v>113.0451504186365</v>
      </c>
      <c r="Q32" s="96">
        <f t="shared" si="6"/>
        <v>0.42836971678787972</v>
      </c>
      <c r="R32" s="97">
        <f t="shared" si="9"/>
        <v>15.055189304619422</v>
      </c>
      <c r="S32" s="51"/>
      <c r="T32" s="91">
        <f t="shared" si="3"/>
        <v>111.18327635168471</v>
      </c>
      <c r="U32" s="91">
        <f t="shared" si="4"/>
        <v>122.88677912554628</v>
      </c>
      <c r="V32" s="64">
        <f t="shared" si="7"/>
        <v>113.0451504186365</v>
      </c>
      <c r="W32" s="92">
        <f t="shared" si="8"/>
        <v>0.42836971678787972</v>
      </c>
      <c r="X32" s="93">
        <f t="shared" si="10"/>
        <v>15.055189304619422</v>
      </c>
      <c r="Z32" s="18"/>
      <c r="AA32" s="1"/>
      <c r="AC32"/>
      <c r="AD32"/>
      <c r="AE32"/>
    </row>
    <row r="33" spans="1:31" x14ac:dyDescent="0.2">
      <c r="A33" s="67" t="s">
        <v>54</v>
      </c>
      <c r="B33" s="58">
        <v>33.572710711251496</v>
      </c>
      <c r="C33" s="58">
        <v>333.96833333333336</v>
      </c>
      <c r="D33" s="58">
        <v>416.61250000000001</v>
      </c>
      <c r="E33" s="58">
        <v>199.08250000000001</v>
      </c>
      <c r="F33" s="58">
        <v>97.692999999999998</v>
      </c>
      <c r="G33" s="58">
        <v>232.64999999999998</v>
      </c>
      <c r="H33" s="5"/>
      <c r="I33" s="58">
        <f t="shared" si="1"/>
        <v>116.07921045867913</v>
      </c>
      <c r="J33" s="58">
        <f t="shared" si="1"/>
        <v>119.19389567076641</v>
      </c>
      <c r="K33" s="58">
        <f t="shared" si="1"/>
        <v>129.68834044917688</v>
      </c>
      <c r="L33" s="58">
        <f t="shared" si="1"/>
        <v>111.544091383428</v>
      </c>
      <c r="M33" s="98">
        <f t="shared" si="1"/>
        <v>100.71538476738185</v>
      </c>
      <c r="N33" s="58">
        <f t="shared" si="1"/>
        <v>100.58496219146808</v>
      </c>
      <c r="O33" s="24"/>
      <c r="P33" s="60">
        <f t="shared" si="2"/>
        <v>111.9052386013413</v>
      </c>
      <c r="Q33" s="61">
        <f t="shared" si="6"/>
        <v>-1.0083686147294268</v>
      </c>
      <c r="R33" s="62">
        <f t="shared" si="9"/>
        <v>16.376285155151837</v>
      </c>
      <c r="S33" s="51"/>
      <c r="T33" s="63">
        <f t="shared" si="3"/>
        <v>110.27524993574517</v>
      </c>
      <c r="U33" s="63">
        <f t="shared" si="4"/>
        <v>121.88317098161309</v>
      </c>
      <c r="V33" s="64">
        <f t="shared" si="7"/>
        <v>111.9052386013413</v>
      </c>
      <c r="W33" s="65">
        <f t="shared" si="8"/>
        <v>-1.0083686147294268</v>
      </c>
      <c r="X33" s="66">
        <f t="shared" si="10"/>
        <v>16.316735353137958</v>
      </c>
      <c r="Z33" s="18"/>
      <c r="AA33" s="1"/>
      <c r="AC33"/>
      <c r="AD33"/>
      <c r="AE33"/>
    </row>
    <row r="34" spans="1:31" x14ac:dyDescent="0.2">
      <c r="A34" s="67" t="s">
        <v>55</v>
      </c>
      <c r="B34" s="58">
        <v>33.437942337612206</v>
      </c>
      <c r="C34" s="58">
        <v>331.51083333333338</v>
      </c>
      <c r="D34" s="58">
        <v>414.58249999999998</v>
      </c>
      <c r="E34" s="58">
        <v>184.4425</v>
      </c>
      <c r="F34" s="58">
        <v>97.594999999999999</v>
      </c>
      <c r="G34" s="58">
        <v>228.904</v>
      </c>
      <c r="H34" s="5"/>
      <c r="I34" s="58">
        <f t="shared" si="1"/>
        <v>115.61324253188891</v>
      </c>
      <c r="J34" s="58">
        <f t="shared" si="1"/>
        <v>118.31680952404319</v>
      </c>
      <c r="K34" s="58">
        <f t="shared" si="1"/>
        <v>129.05641670442168</v>
      </c>
      <c r="L34" s="58">
        <f t="shared" si="1"/>
        <v>103.34143420435207</v>
      </c>
      <c r="M34" s="98">
        <f t="shared" si="1"/>
        <v>100.61435288477813</v>
      </c>
      <c r="N34" s="58">
        <f t="shared" si="1"/>
        <v>98.965399464757411</v>
      </c>
      <c r="O34" s="24"/>
      <c r="P34" s="60">
        <f t="shared" si="2"/>
        <v>110.69299881634686</v>
      </c>
      <c r="Q34" s="61">
        <f t="shared" si="6"/>
        <v>-1.0832734911660369</v>
      </c>
      <c r="R34" s="62">
        <f t="shared" si="9"/>
        <v>17.159158822643448</v>
      </c>
      <c r="S34" s="51"/>
      <c r="T34" s="63">
        <f t="shared" si="3"/>
        <v>109.83258040529446</v>
      </c>
      <c r="U34" s="63">
        <f t="shared" si="4"/>
        <v>121.39390465848336</v>
      </c>
      <c r="V34" s="64">
        <f t="shared" si="7"/>
        <v>110.69299881634686</v>
      </c>
      <c r="W34" s="65">
        <f t="shared" si="8"/>
        <v>-1.0832734911660369</v>
      </c>
      <c r="X34" s="66">
        <f t="shared" si="10"/>
        <v>16.624110658400749</v>
      </c>
      <c r="Z34" s="18"/>
      <c r="AA34" s="1"/>
      <c r="AC34"/>
      <c r="AD34"/>
      <c r="AE34"/>
    </row>
    <row r="35" spans="1:31" x14ac:dyDescent="0.2">
      <c r="A35" s="67" t="s">
        <v>56</v>
      </c>
      <c r="B35" s="58">
        <v>33.761492337691649</v>
      </c>
      <c r="C35" s="58">
        <v>329.17200000000003</v>
      </c>
      <c r="D35" s="58">
        <v>428.12200000000001</v>
      </c>
      <c r="E35" s="58">
        <v>176.86600000000001</v>
      </c>
      <c r="F35" s="58">
        <v>97.754000000000005</v>
      </c>
      <c r="G35" s="58">
        <v>226.1575</v>
      </c>
      <c r="H35" s="5"/>
      <c r="I35" s="58">
        <f t="shared" si="1"/>
        <v>116.73193172193221</v>
      </c>
      <c r="J35" s="58">
        <f t="shared" si="1"/>
        <v>117.48207572296032</v>
      </c>
      <c r="K35" s="58">
        <f t="shared" si="1"/>
        <v>133.27116130644785</v>
      </c>
      <c r="L35" s="58">
        <f t="shared" si="1"/>
        <v>99.096391026942996</v>
      </c>
      <c r="M35" s="98">
        <f t="shared" si="1"/>
        <v>100.77827195961476</v>
      </c>
      <c r="N35" s="58">
        <f t="shared" si="1"/>
        <v>97.777965127087668</v>
      </c>
      <c r="O35" s="24"/>
      <c r="P35" s="60">
        <f t="shared" si="2"/>
        <v>111.13274474085421</v>
      </c>
      <c r="Q35" s="61">
        <f t="shared" si="6"/>
        <v>0.39726624918432485</v>
      </c>
      <c r="R35" s="62">
        <f t="shared" si="9"/>
        <v>18.950852079812751</v>
      </c>
      <c r="S35" s="51"/>
      <c r="T35" s="63">
        <f t="shared" si="3"/>
        <v>110.89533513583559</v>
      </c>
      <c r="U35" s="63">
        <f t="shared" si="4"/>
        <v>122.56852830802883</v>
      </c>
      <c r="V35" s="64">
        <f t="shared" si="7"/>
        <v>111.13274474085421</v>
      </c>
      <c r="W35" s="65">
        <f t="shared" si="8"/>
        <v>0.39726624918432485</v>
      </c>
      <c r="X35" s="66">
        <f t="shared" si="10"/>
        <v>18.950852079812751</v>
      </c>
      <c r="Z35" s="18"/>
      <c r="AA35" s="1"/>
      <c r="AC35"/>
      <c r="AD35"/>
      <c r="AE35"/>
    </row>
    <row r="36" spans="1:31" x14ac:dyDescent="0.2">
      <c r="A36" s="67" t="s">
        <v>57</v>
      </c>
      <c r="B36" s="58">
        <v>33.252798218104637</v>
      </c>
      <c r="C36" s="58">
        <v>332.08666666666664</v>
      </c>
      <c r="D36" s="58">
        <v>461.96249999999998</v>
      </c>
      <c r="E36" s="58">
        <v>183.00500000000002</v>
      </c>
      <c r="F36" s="58">
        <v>97.718000000000004</v>
      </c>
      <c r="G36" s="58">
        <v>223.06399999999999</v>
      </c>
      <c r="H36" s="5"/>
      <c r="I36" s="58">
        <f t="shared" si="1"/>
        <v>114.97309811822075</v>
      </c>
      <c r="J36" s="58">
        <f t="shared" si="1"/>
        <v>118.5223254709356</v>
      </c>
      <c r="K36" s="58">
        <f t="shared" si="1"/>
        <v>143.80545464851119</v>
      </c>
      <c r="L36" s="58">
        <f t="shared" si="1"/>
        <v>102.53601619240386</v>
      </c>
      <c r="M36" s="98">
        <f t="shared" si="1"/>
        <v>100.74115820682157</v>
      </c>
      <c r="N36" s="58">
        <f t="shared" si="1"/>
        <v>96.440507226639312</v>
      </c>
      <c r="O36" s="24"/>
      <c r="P36" s="60">
        <f t="shared" si="2"/>
        <v>112.89188788571713</v>
      </c>
      <c r="Q36" s="61">
        <f t="shared" si="6"/>
        <v>1.5829206315069344</v>
      </c>
      <c r="R36" s="62">
        <f t="shared" si="9"/>
        <v>21.180781162583841</v>
      </c>
      <c r="S36" s="51"/>
      <c r="T36" s="63">
        <f t="shared" si="3"/>
        <v>109.22444321230971</v>
      </c>
      <c r="U36" s="63">
        <f t="shared" si="4"/>
        <v>120.72175302413179</v>
      </c>
      <c r="V36" s="64">
        <f t="shared" si="7"/>
        <v>112.89188788571713</v>
      </c>
      <c r="W36" s="65">
        <f t="shared" si="8"/>
        <v>1.5829206315069344</v>
      </c>
      <c r="X36" s="66">
        <f t="shared" si="10"/>
        <v>21.180781162583841</v>
      </c>
      <c r="Z36" s="18"/>
      <c r="AA36" s="1"/>
      <c r="AC36"/>
      <c r="AD36"/>
      <c r="AE36"/>
    </row>
    <row r="37" spans="1:31" x14ac:dyDescent="0.2">
      <c r="A37" s="67" t="s">
        <v>58</v>
      </c>
      <c r="B37" s="58">
        <v>33.494018895226887</v>
      </c>
      <c r="C37" s="58">
        <v>339.69541666666663</v>
      </c>
      <c r="D37" s="58">
        <v>505.29500000000007</v>
      </c>
      <c r="E37" s="58">
        <v>194.94750000000002</v>
      </c>
      <c r="F37" s="58">
        <v>97.549000000000007</v>
      </c>
      <c r="G37" s="58">
        <v>219.23499999999999</v>
      </c>
      <c r="H37" s="5"/>
      <c r="I37" s="58">
        <f t="shared" si="1"/>
        <v>115.80712984081482</v>
      </c>
      <c r="J37" s="58">
        <f t="shared" si="1"/>
        <v>121.23790195878108</v>
      </c>
      <c r="K37" s="58">
        <f t="shared" si="1"/>
        <v>157.29453625915411</v>
      </c>
      <c r="L37" s="58">
        <f t="shared" si="1"/>
        <v>109.2272889629718</v>
      </c>
      <c r="M37" s="98">
        <f t="shared" si="1"/>
        <v>100.56692975620906</v>
      </c>
      <c r="N37" s="58">
        <f t="shared" si="1"/>
        <v>94.78505990133894</v>
      </c>
      <c r="O37" s="24"/>
      <c r="P37" s="60">
        <f t="shared" si="2"/>
        <v>116.02228982217471</v>
      </c>
      <c r="Q37" s="61">
        <f t="shared" si="6"/>
        <v>2.7729201761835798</v>
      </c>
      <c r="R37" s="62">
        <f t="shared" si="9"/>
        <v>22.084367031578278</v>
      </c>
      <c r="S37" s="51"/>
      <c r="T37" s="63">
        <f t="shared" si="3"/>
        <v>110.01677334877408</v>
      </c>
      <c r="U37" s="63">
        <f t="shared" si="4"/>
        <v>121.59748633285557</v>
      </c>
      <c r="V37" s="64">
        <f t="shared" si="7"/>
        <v>116.02228982217471</v>
      </c>
      <c r="W37" s="65">
        <f t="shared" si="8"/>
        <v>2.7729201761835798</v>
      </c>
      <c r="X37" s="66">
        <f t="shared" si="10"/>
        <v>22.084367031578278</v>
      </c>
      <c r="Z37" s="18"/>
      <c r="AA37" s="1"/>
      <c r="AC37"/>
      <c r="AD37"/>
      <c r="AE37"/>
    </row>
    <row r="38" spans="1:31" x14ac:dyDescent="0.2">
      <c r="A38" s="67" t="s">
        <v>59</v>
      </c>
      <c r="B38" s="58">
        <v>34.785664950550093</v>
      </c>
      <c r="C38" s="58">
        <v>353.46133333333336</v>
      </c>
      <c r="D38" s="58">
        <v>570.50800000000004</v>
      </c>
      <c r="E38" s="58">
        <v>183.56199999999998</v>
      </c>
      <c r="F38" s="58">
        <v>98.387</v>
      </c>
      <c r="G38" s="58">
        <v>219.83</v>
      </c>
      <c r="H38" s="5"/>
      <c r="I38" s="58">
        <f t="shared" si="1"/>
        <v>120.27305621725534</v>
      </c>
      <c r="J38" s="58">
        <f t="shared" si="1"/>
        <v>126.15098224577177</v>
      </c>
      <c r="K38" s="58">
        <f t="shared" si="1"/>
        <v>177.59485309005132</v>
      </c>
      <c r="L38" s="58">
        <f t="shared" si="1"/>
        <v>102.84809816294656</v>
      </c>
      <c r="M38" s="98">
        <f t="shared" si="1"/>
        <v>101.43085544622845</v>
      </c>
      <c r="N38" s="58">
        <f t="shared" si="1"/>
        <v>95.042304915325303</v>
      </c>
      <c r="O38" s="24"/>
      <c r="P38" s="60">
        <f t="shared" si="2"/>
        <v>121.08662948229833</v>
      </c>
      <c r="Q38" s="61">
        <f t="shared" si="6"/>
        <v>4.3649713067080764</v>
      </c>
      <c r="R38" s="62">
        <f t="shared" si="9"/>
        <v>25.776282402968121</v>
      </c>
      <c r="S38" s="51"/>
      <c r="T38" s="63">
        <f t="shared" si="3"/>
        <v>114.25940340639258</v>
      </c>
      <c r="U38" s="63">
        <f t="shared" si="4"/>
        <v>126.28670902811811</v>
      </c>
      <c r="V38" s="64">
        <f t="shared" si="7"/>
        <v>121.08662948229833</v>
      </c>
      <c r="W38" s="65">
        <f t="shared" si="8"/>
        <v>4.3649713067080764</v>
      </c>
      <c r="X38" s="66">
        <f t="shared" si="10"/>
        <v>26.149763155880891</v>
      </c>
      <c r="Z38" s="18"/>
      <c r="AA38" s="1"/>
      <c r="AC38"/>
      <c r="AD38"/>
      <c r="AE38"/>
    </row>
    <row r="39" spans="1:31" x14ac:dyDescent="0.2">
      <c r="A39" s="67" t="s">
        <v>60</v>
      </c>
      <c r="B39" s="58">
        <v>36.018456649692872</v>
      </c>
      <c r="C39" s="58">
        <v>357.25916666666666</v>
      </c>
      <c r="D39" s="58">
        <v>605.20749999999998</v>
      </c>
      <c r="E39" s="58">
        <v>176.94500000000002</v>
      </c>
      <c r="F39" s="58">
        <v>98.64</v>
      </c>
      <c r="G39" s="58">
        <v>216.22</v>
      </c>
      <c r="H39" s="5"/>
      <c r="I39" s="58">
        <f t="shared" si="1"/>
        <v>124.53549091689217</v>
      </c>
      <c r="J39" s="58">
        <f t="shared" si="1"/>
        <v>127.50643575715745</v>
      </c>
      <c r="K39" s="58">
        <f t="shared" si="1"/>
        <v>188.39654667681648</v>
      </c>
      <c r="L39" s="58">
        <f t="shared" si="1"/>
        <v>99.140653999425723</v>
      </c>
      <c r="M39" s="98">
        <f t="shared" si="1"/>
        <v>101.69168265335841</v>
      </c>
      <c r="N39" s="58">
        <f t="shared" si="1"/>
        <v>93.481541048954355</v>
      </c>
      <c r="O39" s="24"/>
      <c r="P39" s="60">
        <f t="shared" si="2"/>
        <v>123.60705431869269</v>
      </c>
      <c r="Q39" s="61">
        <f t="shared" si="6"/>
        <v>2.081505486749724</v>
      </c>
      <c r="R39" s="62">
        <f t="shared" si="9"/>
        <v>24.553185809830659</v>
      </c>
      <c r="S39" s="51"/>
      <c r="T39" s="63">
        <f t="shared" si="3"/>
        <v>118.30871637104755</v>
      </c>
      <c r="U39" s="63">
        <f t="shared" si="4"/>
        <v>130.76226546273679</v>
      </c>
      <c r="V39" s="64">
        <f t="shared" si="7"/>
        <v>123.60705431869269</v>
      </c>
      <c r="W39" s="65">
        <f t="shared" si="8"/>
        <v>2.081505486749724</v>
      </c>
      <c r="X39" s="66">
        <f t="shared" si="10"/>
        <v>25.904910713082696</v>
      </c>
      <c r="Z39" s="18"/>
      <c r="AA39" s="1"/>
      <c r="AC39"/>
      <c r="AD39"/>
      <c r="AE39"/>
    </row>
    <row r="40" spans="1:31" x14ac:dyDescent="0.2">
      <c r="A40" s="67" t="s">
        <v>61</v>
      </c>
      <c r="B40" s="58">
        <v>37.619464640132897</v>
      </c>
      <c r="C40" s="58">
        <v>361.07874999999996</v>
      </c>
      <c r="D40" s="58">
        <v>646.66750000000002</v>
      </c>
      <c r="E40" s="58">
        <v>169.57249999999999</v>
      </c>
      <c r="F40" s="58">
        <v>98.367000000000004</v>
      </c>
      <c r="G40" s="58">
        <v>215.86750000000001</v>
      </c>
      <c r="H40" s="5"/>
      <c r="I40" s="58">
        <f t="shared" si="1"/>
        <v>130.0710505881591</v>
      </c>
      <c r="J40" s="58">
        <f t="shared" si="1"/>
        <v>128.86965188245614</v>
      </c>
      <c r="K40" s="58">
        <f t="shared" si="1"/>
        <v>201.30273310910761</v>
      </c>
      <c r="L40" s="58">
        <f t="shared" si="1"/>
        <v>95.009910143364408</v>
      </c>
      <c r="M40" s="98">
        <f t="shared" si="1"/>
        <v>101.41023669467668</v>
      </c>
      <c r="N40" s="58">
        <f t="shared" si="1"/>
        <v>93.329139591088492</v>
      </c>
      <c r="O40" s="24"/>
      <c r="P40" s="60">
        <f t="shared" si="2"/>
        <v>126.87247001556236</v>
      </c>
      <c r="Q40" s="61">
        <f t="shared" si="6"/>
        <v>2.6417713089825323</v>
      </c>
      <c r="R40" s="62">
        <f t="shared" si="9"/>
        <v>22.847108577154462</v>
      </c>
      <c r="S40" s="51"/>
      <c r="T40" s="63">
        <f t="shared" si="3"/>
        <v>123.56749805875114</v>
      </c>
      <c r="U40" s="63">
        <f t="shared" si="4"/>
        <v>136.57460311756705</v>
      </c>
      <c r="V40" s="64">
        <f t="shared" si="7"/>
        <v>126.87247001556236</v>
      </c>
      <c r="W40" s="65">
        <f t="shared" si="8"/>
        <v>2.6417713089825323</v>
      </c>
      <c r="X40" s="66">
        <f t="shared" si="10"/>
        <v>23.985114168752396</v>
      </c>
      <c r="Z40" s="18"/>
      <c r="AA40" s="1"/>
      <c r="AC40"/>
      <c r="AD40"/>
      <c r="AE40"/>
    </row>
    <row r="41" spans="1:31" x14ac:dyDescent="0.2">
      <c r="A41" s="67" t="s">
        <v>62</v>
      </c>
      <c r="B41" s="58">
        <v>38.000117748189773</v>
      </c>
      <c r="C41" s="58">
        <v>361.09833333333336</v>
      </c>
      <c r="D41" s="58">
        <v>605.85400000000004</v>
      </c>
      <c r="E41" s="58">
        <v>161.41399999999999</v>
      </c>
      <c r="F41" s="58">
        <v>98.504999999999995</v>
      </c>
      <c r="G41" s="58">
        <v>216.85999999999999</v>
      </c>
      <c r="H41" s="5"/>
      <c r="I41" s="58">
        <f t="shared" si="1"/>
        <v>131.38717643280458</v>
      </c>
      <c r="J41" s="58">
        <f t="shared" si="1"/>
        <v>128.87664120915946</v>
      </c>
      <c r="K41" s="58">
        <f t="shared" si="1"/>
        <v>188.59779726843436</v>
      </c>
      <c r="L41" s="58">
        <f t="shared" si="1"/>
        <v>90.438777725639611</v>
      </c>
      <c r="M41" s="98">
        <f t="shared" si="1"/>
        <v>101.55250608038394</v>
      </c>
      <c r="N41" s="58">
        <f t="shared" si="1"/>
        <v>93.758241568200162</v>
      </c>
      <c r="O41" s="24"/>
      <c r="P41" s="60">
        <f t="shared" si="2"/>
        <v>124.50648239509174</v>
      </c>
      <c r="Q41" s="61">
        <f t="shared" si="6"/>
        <v>-1.8648550155761945</v>
      </c>
      <c r="R41" s="62">
        <f t="shared" si="9"/>
        <v>15.704385502835283</v>
      </c>
      <c r="S41" s="51"/>
      <c r="T41" s="63">
        <f t="shared" si="3"/>
        <v>124.81781761116434</v>
      </c>
      <c r="U41" s="63">
        <f t="shared" si="4"/>
        <v>137.95653525444482</v>
      </c>
      <c r="V41" s="64">
        <f t="shared" si="7"/>
        <v>124.81781761116434</v>
      </c>
      <c r="W41" s="65">
        <f t="shared" si="8"/>
        <v>-1.6194627598453692</v>
      </c>
      <c r="X41" s="66">
        <f t="shared" si="10"/>
        <v>15.993710597947697</v>
      </c>
      <c r="Z41" s="18"/>
      <c r="AA41" s="1"/>
      <c r="AC41"/>
      <c r="AD41"/>
      <c r="AE41"/>
    </row>
    <row r="42" spans="1:31" x14ac:dyDescent="0.2">
      <c r="A42" s="67" t="s">
        <v>63</v>
      </c>
      <c r="B42" s="58">
        <v>38.192973133894561</v>
      </c>
      <c r="C42" s="58">
        <v>353.84166666666664</v>
      </c>
      <c r="D42" s="58">
        <v>524.39750000000004</v>
      </c>
      <c r="E42" s="58">
        <v>151.69999999999999</v>
      </c>
      <c r="F42" s="58">
        <v>98.381</v>
      </c>
      <c r="G42" s="58">
        <v>219.21999999999997</v>
      </c>
      <c r="H42" s="5"/>
      <c r="I42" s="58">
        <f t="shared" si="1"/>
        <v>132.0539829083929</v>
      </c>
      <c r="J42" s="58">
        <f t="shared" si="1"/>
        <v>126.28672389289434</v>
      </c>
      <c r="K42" s="58">
        <f t="shared" si="1"/>
        <v>163.24100095579763</v>
      </c>
      <c r="L42" s="58">
        <f t="shared" si="1"/>
        <v>84.996112982637982</v>
      </c>
      <c r="M42" s="98">
        <f t="shared" si="1"/>
        <v>101.42466982076293</v>
      </c>
      <c r="N42" s="58">
        <f t="shared" si="1"/>
        <v>94.778574732919111</v>
      </c>
      <c r="O42" s="24"/>
      <c r="P42" s="60">
        <f t="shared" si="2"/>
        <v>119.3114111256446</v>
      </c>
      <c r="Q42" s="61">
        <f t="shared" si="6"/>
        <v>-4.1725307546331747</v>
      </c>
      <c r="R42" s="62">
        <f t="shared" si="9"/>
        <v>7.9474866573512104</v>
      </c>
      <c r="S42" s="51"/>
      <c r="T42" s="63">
        <f t="shared" si="3"/>
        <v>125.45128376297325</v>
      </c>
      <c r="U42" s="63">
        <f t="shared" si="4"/>
        <v>138.65668205381255</v>
      </c>
      <c r="V42" s="64">
        <f t="shared" si="7"/>
        <v>125.45128376297325</v>
      </c>
      <c r="W42" s="65">
        <f t="shared" si="8"/>
        <v>0.50751260031023371</v>
      </c>
      <c r="X42" s="66">
        <f t="shared" si="10"/>
        <v>13.502561510148858</v>
      </c>
      <c r="Z42" s="18"/>
      <c r="AA42" s="1"/>
      <c r="AC42"/>
      <c r="AD42"/>
      <c r="AE42"/>
    </row>
    <row r="43" spans="1:31" x14ac:dyDescent="0.2">
      <c r="A43" s="71" t="s">
        <v>64</v>
      </c>
      <c r="B43" s="72">
        <v>37.666292627168943</v>
      </c>
      <c r="C43" s="72">
        <v>339.46800000000002</v>
      </c>
      <c r="D43" s="72">
        <v>490.26799999999992</v>
      </c>
      <c r="E43" s="72">
        <v>146.858</v>
      </c>
      <c r="F43" s="58">
        <v>98.492999999999995</v>
      </c>
      <c r="G43" s="72">
        <v>221.01200000000003</v>
      </c>
      <c r="H43" s="73"/>
      <c r="I43" s="72">
        <f t="shared" si="1"/>
        <v>130.2329605336879</v>
      </c>
      <c r="J43" s="72">
        <f t="shared" si="1"/>
        <v>121.15673654357568</v>
      </c>
      <c r="K43" s="72">
        <f t="shared" si="1"/>
        <v>152.61674408554003</v>
      </c>
      <c r="L43" s="72">
        <f t="shared" si="1"/>
        <v>82.283184973000985</v>
      </c>
      <c r="M43" s="74">
        <f t="shared" si="1"/>
        <v>101.54013482945288</v>
      </c>
      <c r="N43" s="72">
        <f t="shared" si="1"/>
        <v>95.553336186807428</v>
      </c>
      <c r="O43" s="75"/>
      <c r="P43" s="76">
        <f t="shared" si="2"/>
        <v>116.36867542841333</v>
      </c>
      <c r="Q43" s="77">
        <f t="shared" si="6"/>
        <v>-2.4664327321821111</v>
      </c>
      <c r="R43" s="78">
        <f t="shared" si="9"/>
        <v>3.3809616431889289</v>
      </c>
      <c r="S43" s="79"/>
      <c r="T43" s="80">
        <f t="shared" si="3"/>
        <v>123.7213125070035</v>
      </c>
      <c r="U43" s="80">
        <f t="shared" si="4"/>
        <v>136.74460856037231</v>
      </c>
      <c r="V43" s="81">
        <f t="shared" si="7"/>
        <v>123.7213125070035</v>
      </c>
      <c r="W43" s="82">
        <f t="shared" si="8"/>
        <v>-1.3789984479061546</v>
      </c>
      <c r="X43" s="83">
        <f t="shared" si="10"/>
        <v>9.9129831601445275</v>
      </c>
    </row>
    <row r="44" spans="1:31" x14ac:dyDescent="0.2">
      <c r="A44" s="56" t="s">
        <v>65</v>
      </c>
      <c r="B44" s="57">
        <v>35.728255554415888</v>
      </c>
      <c r="C44" s="57">
        <v>324.93124999999998</v>
      </c>
      <c r="D44" s="57">
        <v>445.80500000000001</v>
      </c>
      <c r="E44" s="57">
        <v>140.80250000000001</v>
      </c>
      <c r="F44" s="58">
        <v>98.424000000000007</v>
      </c>
      <c r="G44" s="57">
        <v>223.9675</v>
      </c>
      <c r="H44" s="5"/>
      <c r="I44" s="57">
        <f t="shared" si="1"/>
        <v>123.53210711795732</v>
      </c>
      <c r="J44" s="57">
        <f t="shared" si="1"/>
        <v>115.96854446081728</v>
      </c>
      <c r="K44" s="57">
        <f t="shared" si="1"/>
        <v>138.77574632049038</v>
      </c>
      <c r="L44" s="57">
        <f t="shared" si="1"/>
        <v>78.890344088581983</v>
      </c>
      <c r="M44" s="59">
        <f t="shared" si="1"/>
        <v>101.46900013659925</v>
      </c>
      <c r="N44" s="57">
        <f t="shared" si="1"/>
        <v>96.831130537793371</v>
      </c>
      <c r="O44" s="24"/>
      <c r="P44" s="88">
        <f t="shared" si="2"/>
        <v>111.88252096652624</v>
      </c>
      <c r="Q44" s="99">
        <f t="shared" si="6"/>
        <v>-3.8551220466944591</v>
      </c>
      <c r="R44" s="100">
        <f t="shared" si="9"/>
        <v>-1.028464686724484</v>
      </c>
      <c r="S44" s="51"/>
      <c r="T44" s="91">
        <f t="shared" si="3"/>
        <v>117.35550176205945</v>
      </c>
      <c r="U44" s="91">
        <f t="shared" si="4"/>
        <v>129.7087124738552</v>
      </c>
      <c r="V44" s="64">
        <f t="shared" si="7"/>
        <v>117.35550176205945</v>
      </c>
      <c r="W44" s="101">
        <f t="shared" si="8"/>
        <v>-5.1452822605512765</v>
      </c>
      <c r="X44" s="102">
        <f t="shared" si="10"/>
        <v>3.8129467097532066</v>
      </c>
      <c r="Z44" s="18"/>
      <c r="AA44" s="1"/>
      <c r="AC44"/>
      <c r="AD44"/>
      <c r="AE44"/>
    </row>
    <row r="45" spans="1:31" x14ac:dyDescent="0.2">
      <c r="A45" s="67" t="s">
        <v>66</v>
      </c>
      <c r="B45" s="58">
        <v>34.839527590061508</v>
      </c>
      <c r="C45" s="58">
        <v>317.03250000000003</v>
      </c>
      <c r="D45" s="58">
        <v>452.02</v>
      </c>
      <c r="E45" s="58">
        <v>138.6525</v>
      </c>
      <c r="F45" s="58">
        <v>98.15</v>
      </c>
      <c r="G45" s="58">
        <v>226.95999999999998</v>
      </c>
      <c r="H45" s="5"/>
      <c r="I45" s="58">
        <f t="shared" si="1"/>
        <v>120.45928880125727</v>
      </c>
      <c r="J45" s="58">
        <f t="shared" si="1"/>
        <v>113.14946645413164</v>
      </c>
      <c r="K45" s="58">
        <f t="shared" si="1"/>
        <v>140.71042911539365</v>
      </c>
      <c r="L45" s="58">
        <f t="shared" si="1"/>
        <v>77.685718888102926</v>
      </c>
      <c r="M45" s="98">
        <f t="shared" si="1"/>
        <v>101.18652324033992</v>
      </c>
      <c r="N45" s="58">
        <f t="shared" si="1"/>
        <v>98.124921637548226</v>
      </c>
      <c r="O45" s="24"/>
      <c r="P45" s="60">
        <v>111.44700599173746</v>
      </c>
      <c r="Q45" s="61">
        <f t="shared" si="6"/>
        <v>-0.38926095964452179</v>
      </c>
      <c r="R45" s="62">
        <f t="shared" si="9"/>
        <v>-0.40948271531441316</v>
      </c>
      <c r="S45" s="51"/>
      <c r="T45" s="63">
        <f t="shared" si="3"/>
        <v>114.43632436119441</v>
      </c>
      <c r="U45" s="63">
        <f t="shared" si="4"/>
        <v>126.48225324132014</v>
      </c>
      <c r="V45" s="64">
        <f t="shared" si="7"/>
        <v>114.43632436119441</v>
      </c>
      <c r="W45" s="65">
        <f t="shared" si="8"/>
        <v>-2.4874653143946546</v>
      </c>
      <c r="X45" s="66">
        <f t="shared" si="10"/>
        <v>2.2618116823556633</v>
      </c>
      <c r="Z45" s="18"/>
      <c r="AA45" s="1"/>
      <c r="AC45"/>
      <c r="AD45"/>
      <c r="AE45"/>
    </row>
    <row r="46" spans="1:31" x14ac:dyDescent="0.2">
      <c r="A46" s="67" t="s">
        <v>67</v>
      </c>
      <c r="B46" s="58">
        <v>33.866287804123026</v>
      </c>
      <c r="C46" s="58">
        <v>317.71124999999995</v>
      </c>
      <c r="D46" s="58">
        <v>481.50749999999999</v>
      </c>
      <c r="E46" s="58">
        <v>133.33499999999998</v>
      </c>
      <c r="F46" s="58">
        <v>98.09</v>
      </c>
      <c r="G46" s="58">
        <v>234.32400000000001</v>
      </c>
      <c r="H46" s="5"/>
      <c r="I46" s="58">
        <f t="shared" si="1"/>
        <v>117.0942669264865</v>
      </c>
      <c r="J46" s="58">
        <f t="shared" si="1"/>
        <v>113.39171354348598</v>
      </c>
      <c r="K46" s="58">
        <f t="shared" si="1"/>
        <v>149.88966626981195</v>
      </c>
      <c r="L46" s="58">
        <f t="shared" si="1"/>
        <v>74.706372607383216</v>
      </c>
      <c r="M46" s="98">
        <f t="shared" si="1"/>
        <v>101.12466698568458</v>
      </c>
      <c r="N46" s="58">
        <f t="shared" si="1"/>
        <v>101.30870698712044</v>
      </c>
      <c r="O46" s="24"/>
      <c r="P46" s="60">
        <f t="shared" si="2"/>
        <v>112.95930295357103</v>
      </c>
      <c r="Q46" s="61">
        <f t="shared" si="6"/>
        <v>1.3569650870169481</v>
      </c>
      <c r="R46" s="62">
        <f t="shared" si="9"/>
        <v>2.0473780288347232</v>
      </c>
      <c r="S46" s="51"/>
      <c r="T46" s="63">
        <f t="shared" si="3"/>
        <v>111.23955358016217</v>
      </c>
      <c r="U46" s="63">
        <f t="shared" si="4"/>
        <v>122.94898027281083</v>
      </c>
      <c r="V46" s="64">
        <f t="shared" si="7"/>
        <v>112.95930295357103</v>
      </c>
      <c r="W46" s="65">
        <f t="shared" si="8"/>
        <v>-1.2906928074354007</v>
      </c>
      <c r="X46" s="66">
        <f t="shared" si="10"/>
        <v>2.0473780288347232</v>
      </c>
      <c r="Z46" s="18"/>
      <c r="AA46" s="1"/>
      <c r="AC46"/>
      <c r="AD46"/>
      <c r="AE46"/>
    </row>
    <row r="47" spans="1:31" x14ac:dyDescent="0.2">
      <c r="A47" s="67" t="s">
        <v>68</v>
      </c>
      <c r="B47" s="58">
        <v>33.025692589443601</v>
      </c>
      <c r="C47" s="58">
        <v>319.822</v>
      </c>
      <c r="D47" s="58">
        <v>506.90400000000011</v>
      </c>
      <c r="E47" s="58">
        <v>134.35400000000001</v>
      </c>
      <c r="F47" s="58">
        <v>98.111999999999995</v>
      </c>
      <c r="G47" s="58">
        <v>238.38</v>
      </c>
      <c r="H47" s="5"/>
      <c r="I47" s="58">
        <f t="shared" si="1"/>
        <v>114.18786983289017</v>
      </c>
      <c r="J47" s="58">
        <f t="shared" si="1"/>
        <v>114.14504399483741</v>
      </c>
      <c r="K47" s="58">
        <f t="shared" si="1"/>
        <v>157.79540586768178</v>
      </c>
      <c r="L47" s="58">
        <f t="shared" si="1"/>
        <v>75.277308923331219</v>
      </c>
      <c r="M47" s="98">
        <f t="shared" si="1"/>
        <v>101.14734761239154</v>
      </c>
      <c r="N47" s="58">
        <f t="shared" si="1"/>
        <v>103.0622965278408</v>
      </c>
      <c r="O47" s="24"/>
      <c r="P47" s="60">
        <f t="shared" si="2"/>
        <v>114.37086209056162</v>
      </c>
      <c r="Q47" s="61">
        <f t="shared" si="6"/>
        <v>1.2496174286510842</v>
      </c>
      <c r="R47" s="62">
        <f t="shared" si="9"/>
        <v>2.9137383021162977</v>
      </c>
      <c r="S47" s="51"/>
      <c r="T47" s="63">
        <f t="shared" si="3"/>
        <v>108.47847634124565</v>
      </c>
      <c r="U47" s="63">
        <f t="shared" si="4"/>
        <v>119.89726332453469</v>
      </c>
      <c r="V47" s="64">
        <f t="shared" si="7"/>
        <v>114.37086209056162</v>
      </c>
      <c r="W47" s="65">
        <f t="shared" si="8"/>
        <v>1.2496174286510842</v>
      </c>
      <c r="X47" s="66">
        <f t="shared" si="10"/>
        <v>2.9137383021162977</v>
      </c>
      <c r="Z47" s="18"/>
      <c r="AA47" s="1"/>
      <c r="AC47"/>
      <c r="AD47"/>
      <c r="AE47"/>
    </row>
    <row r="48" spans="1:31" x14ac:dyDescent="0.2">
      <c r="A48" s="67" t="s">
        <v>69</v>
      </c>
      <c r="B48" s="58">
        <v>32.611385141284785</v>
      </c>
      <c r="C48" s="58">
        <v>323.36416666666662</v>
      </c>
      <c r="D48" s="58">
        <v>559.94749999999999</v>
      </c>
      <c r="E48" s="58">
        <v>144.03</v>
      </c>
      <c r="F48" s="58">
        <v>98.113</v>
      </c>
      <c r="G48" s="58">
        <v>240.62199999999999</v>
      </c>
      <c r="H48" s="5"/>
      <c r="I48" s="58">
        <f t="shared" si="1"/>
        <v>112.75538254036697</v>
      </c>
      <c r="J48" s="58">
        <f t="shared" si="1"/>
        <v>115.40924961547547</v>
      </c>
      <c r="K48" s="58">
        <f t="shared" si="1"/>
        <v>174.30744880114128</v>
      </c>
      <c r="L48" s="58">
        <f t="shared" si="1"/>
        <v>80.69868261627785</v>
      </c>
      <c r="M48" s="98">
        <f t="shared" si="1"/>
        <v>101.14837854996914</v>
      </c>
      <c r="N48" s="58">
        <f t="shared" si="1"/>
        <v>104.0316130343238</v>
      </c>
      <c r="O48" s="24"/>
      <c r="P48" s="60">
        <f t="shared" si="2"/>
        <v>117.93896430974213</v>
      </c>
      <c r="Q48" s="61">
        <f t="shared" si="6"/>
        <v>3.1197650817349043</v>
      </c>
      <c r="R48" s="62">
        <f t="shared" si="9"/>
        <v>4.470716646296391</v>
      </c>
      <c r="S48" s="51"/>
      <c r="T48" s="63">
        <f t="shared" si="3"/>
        <v>107.11761341334861</v>
      </c>
      <c r="U48" s="63">
        <f t="shared" si="4"/>
        <v>118.39315166738533</v>
      </c>
      <c r="V48" s="64">
        <f t="shared" si="7"/>
        <v>117.93896430974213</v>
      </c>
      <c r="W48" s="65">
        <f t="shared" si="8"/>
        <v>3.1197650817349043</v>
      </c>
      <c r="X48" s="66">
        <f t="shared" si="10"/>
        <v>4.470716646296391</v>
      </c>
      <c r="Z48" s="18"/>
      <c r="AA48" s="1"/>
      <c r="AC48"/>
      <c r="AD48"/>
      <c r="AE48"/>
    </row>
    <row r="49" spans="1:31" x14ac:dyDescent="0.2">
      <c r="A49" s="67" t="s">
        <v>70</v>
      </c>
      <c r="B49" s="58">
        <v>32.936934775195581</v>
      </c>
      <c r="C49" s="58">
        <v>326.72166666666664</v>
      </c>
      <c r="D49" s="58">
        <v>581.67750000000001</v>
      </c>
      <c r="E49" s="58">
        <v>152.405</v>
      </c>
      <c r="F49" s="58">
        <v>98.168999999999997</v>
      </c>
      <c r="G49" s="58">
        <v>241.55999999999997</v>
      </c>
      <c r="H49" s="5"/>
      <c r="I49" s="58">
        <f t="shared" si="1"/>
        <v>113.88098555748682</v>
      </c>
      <c r="J49" s="58">
        <f t="shared" si="1"/>
        <v>116.60754737239233</v>
      </c>
      <c r="K49" s="58">
        <f t="shared" si="1"/>
        <v>181.0718345023879</v>
      </c>
      <c r="L49" s="58">
        <f t="shared" si="1"/>
        <v>85.391117990236935</v>
      </c>
      <c r="M49" s="98">
        <f t="shared" ref="M49:N50" si="11">+F49/F$7*100</f>
        <v>101.20611105431409</v>
      </c>
      <c r="N49" s="58">
        <f t="shared" si="11"/>
        <v>104.43715223284345</v>
      </c>
      <c r="O49" s="24"/>
      <c r="P49" s="60">
        <f t="shared" si="2"/>
        <v>119.98983096947471</v>
      </c>
      <c r="Q49" s="61">
        <f t="shared" si="6"/>
        <v>1.7389220532294969</v>
      </c>
      <c r="R49" s="62">
        <f t="shared" si="9"/>
        <v>3.4196369968054974</v>
      </c>
      <c r="S49" s="51"/>
      <c r="T49" s="63">
        <f t="shared" si="3"/>
        <v>108.18693627961248</v>
      </c>
      <c r="U49" s="63">
        <f t="shared" si="4"/>
        <v>119.57503483536117</v>
      </c>
      <c r="V49" s="64">
        <f t="shared" si="7"/>
        <v>119.57503483536117</v>
      </c>
      <c r="W49" s="65">
        <f t="shared" si="8"/>
        <v>1.3872179861798895</v>
      </c>
      <c r="X49" s="66">
        <f t="shared" si="10"/>
        <v>3.0621228202198703</v>
      </c>
      <c r="Z49" s="18"/>
      <c r="AA49" s="1"/>
      <c r="AC49"/>
      <c r="AD49"/>
      <c r="AE49"/>
    </row>
    <row r="50" spans="1:31" x14ac:dyDescent="0.2">
      <c r="A50" s="67" t="s">
        <v>71</v>
      </c>
      <c r="B50" s="58">
        <v>33.876814823181121</v>
      </c>
      <c r="C50" s="58">
        <v>329.37633333333338</v>
      </c>
      <c r="D50" s="58">
        <v>564.88</v>
      </c>
      <c r="E50" s="58">
        <v>150.32599999999999</v>
      </c>
      <c r="F50" s="58">
        <v>98.195999999999998</v>
      </c>
      <c r="G50" s="58">
        <v>239.31600000000003</v>
      </c>
      <c r="H50" s="5"/>
      <c r="I50" s="58">
        <f t="shared" ref="I50:N92" si="12">+B50/B$7*100</f>
        <v>117.13066458502699</v>
      </c>
      <c r="J50" s="58">
        <f t="shared" si="12"/>
        <v>117.5550026552006</v>
      </c>
      <c r="K50" s="58">
        <f t="shared" si="12"/>
        <v>175.84289898390239</v>
      </c>
      <c r="L50" s="58">
        <f t="shared" si="12"/>
        <v>84.226273435913228</v>
      </c>
      <c r="M50" s="98">
        <f t="shared" si="11"/>
        <v>101.23394636890899</v>
      </c>
      <c r="N50" s="58">
        <f t="shared" si="11"/>
        <v>103.46697103723783</v>
      </c>
      <c r="O50" s="24"/>
      <c r="P50" s="60">
        <f t="shared" si="2"/>
        <v>119.45907759998502</v>
      </c>
      <c r="Q50" s="61">
        <f t="shared" si="6"/>
        <v>-0.44233195863465635</v>
      </c>
      <c r="R50" s="62">
        <f t="shared" si="9"/>
        <v>-1.3441218813933897</v>
      </c>
      <c r="S50" s="51"/>
      <c r="T50" s="63">
        <f t="shared" si="3"/>
        <v>111.27413135577564</v>
      </c>
      <c r="U50" s="63">
        <f t="shared" si="4"/>
        <v>122.98719781427835</v>
      </c>
      <c r="V50" s="64">
        <f t="shared" si="7"/>
        <v>119.45907759998502</v>
      </c>
      <c r="W50" s="65">
        <f t="shared" si="8"/>
        <v>-9.6974452514941856E-2</v>
      </c>
      <c r="X50" s="66">
        <f t="shared" si="10"/>
        <v>-1.3441218813933897</v>
      </c>
      <c r="Z50" s="18"/>
      <c r="AA50" s="1"/>
      <c r="AC50"/>
      <c r="AD50"/>
      <c r="AE50"/>
    </row>
    <row r="51" spans="1:31" x14ac:dyDescent="0.2">
      <c r="A51" s="67" t="s">
        <v>72</v>
      </c>
      <c r="B51" s="58">
        <v>34.85535088683968</v>
      </c>
      <c r="C51" s="58">
        <v>336.17333333333335</v>
      </c>
      <c r="D51" s="58">
        <v>556.28250000000003</v>
      </c>
      <c r="E51" s="58">
        <v>153.3775</v>
      </c>
      <c r="F51" s="58">
        <v>98.259</v>
      </c>
      <c r="G51" s="58">
        <v>243.07399999999998</v>
      </c>
      <c r="H51" s="5"/>
      <c r="I51" s="58">
        <f t="shared" si="12"/>
        <v>120.51399858661422</v>
      </c>
      <c r="J51" s="58">
        <f t="shared" si="12"/>
        <v>119.98086411574084</v>
      </c>
      <c r="K51" s="58">
        <f t="shared" si="12"/>
        <v>173.1665618432458</v>
      </c>
      <c r="L51" s="58">
        <f t="shared" si="12"/>
        <v>85.936000784407113</v>
      </c>
      <c r="M51" s="98">
        <f t="shared" si="12"/>
        <v>101.29889543629709</v>
      </c>
      <c r="N51" s="58">
        <f t="shared" si="12"/>
        <v>105.09172189868434</v>
      </c>
      <c r="O51" s="24"/>
      <c r="P51" s="60">
        <f>SUMPRODUCT($I$4:$N$4,I51:N51)</f>
        <v>120.30487260913767</v>
      </c>
      <c r="Q51" s="61">
        <f t="shared" si="6"/>
        <v>0.70802070980728882</v>
      </c>
      <c r="R51" s="62">
        <f t="shared" si="9"/>
        <v>-2.6715155763206599</v>
      </c>
      <c r="S51" s="51"/>
      <c r="T51" s="63">
        <f t="shared" si="3"/>
        <v>114.48829865728351</v>
      </c>
      <c r="U51" s="63">
        <f t="shared" si="4"/>
        <v>126.53969851594493</v>
      </c>
      <c r="V51" s="64">
        <f t="shared" si="7"/>
        <v>120.30487260913767</v>
      </c>
      <c r="W51" s="65">
        <f t="shared" si="8"/>
        <v>0.70802070980728882</v>
      </c>
      <c r="X51" s="66">
        <f t="shared" si="10"/>
        <v>-2.6715155763206599</v>
      </c>
      <c r="Z51" s="18"/>
      <c r="AA51" s="1"/>
      <c r="AC51"/>
      <c r="AD51"/>
      <c r="AE51"/>
    </row>
    <row r="52" spans="1:31" x14ac:dyDescent="0.2">
      <c r="A52" s="67" t="s">
        <v>73</v>
      </c>
      <c r="B52" s="58">
        <v>35.766191208291161</v>
      </c>
      <c r="C52" s="58">
        <v>339.697</v>
      </c>
      <c r="D52" s="58">
        <v>548.01199999999994</v>
      </c>
      <c r="E52" s="58">
        <v>160.01</v>
      </c>
      <c r="F52" s="58">
        <v>98.201999999999998</v>
      </c>
      <c r="G52" s="58">
        <v>241.20400000000001</v>
      </c>
      <c r="H52" s="5"/>
      <c r="I52" s="58">
        <f t="shared" si="12"/>
        <v>123.66327140754802</v>
      </c>
      <c r="J52" s="58">
        <f t="shared" si="12"/>
        <v>121.23846705328052</v>
      </c>
      <c r="K52" s="58">
        <f t="shared" si="12"/>
        <v>170.59201734521722</v>
      </c>
      <c r="L52" s="58">
        <f t="shared" si="12"/>
        <v>89.65212945518725</v>
      </c>
      <c r="M52" s="98">
        <f t="shared" si="12"/>
        <v>101.24013199437454</v>
      </c>
      <c r="N52" s="58">
        <f t="shared" si="12"/>
        <v>104.28323756901298</v>
      </c>
      <c r="O52" s="24"/>
      <c r="P52" s="60">
        <f>SUMPRODUCT($I$4:$N$4,I52:N52)</f>
        <v>120.64423343745545</v>
      </c>
      <c r="Q52" s="61">
        <f t="shared" si="6"/>
        <v>0.28208402615605976</v>
      </c>
      <c r="R52" s="62">
        <f t="shared" si="9"/>
        <v>-4.9090528286734987</v>
      </c>
      <c r="S52" s="51"/>
      <c r="T52" s="63">
        <f t="shared" si="3"/>
        <v>117.48010783717062</v>
      </c>
      <c r="U52" s="63">
        <f t="shared" si="4"/>
        <v>129.84643497792544</v>
      </c>
      <c r="V52" s="64">
        <f t="shared" si="7"/>
        <v>120.64423343745545</v>
      </c>
      <c r="W52" s="65">
        <f t="shared" si="8"/>
        <v>0.28208402615605976</v>
      </c>
      <c r="X52" s="66">
        <f t="shared" si="10"/>
        <v>-4.9090528286734987</v>
      </c>
      <c r="Z52" s="18"/>
      <c r="AA52" s="1"/>
      <c r="AC52"/>
      <c r="AD52"/>
      <c r="AE52"/>
    </row>
    <row r="53" spans="1:31" x14ac:dyDescent="0.2">
      <c r="A53" s="67" t="s">
        <v>74</v>
      </c>
      <c r="B53" s="58">
        <v>36.896872674396157</v>
      </c>
      <c r="C53" s="58">
        <v>341.92958333333331</v>
      </c>
      <c r="D53" s="58">
        <v>501.67500000000001</v>
      </c>
      <c r="E53" s="58">
        <v>155.1525</v>
      </c>
      <c r="F53" s="58">
        <v>98.32</v>
      </c>
      <c r="G53" s="58">
        <v>242.36250000000001</v>
      </c>
      <c r="H53" s="5"/>
      <c r="I53" s="58">
        <f t="shared" si="12"/>
        <v>127.57265522211571</v>
      </c>
      <c r="J53" s="58">
        <f t="shared" si="12"/>
        <v>122.03528003927107</v>
      </c>
      <c r="K53" s="58">
        <f t="shared" si="12"/>
        <v>156.16765746308815</v>
      </c>
      <c r="L53" s="58">
        <f t="shared" si="12"/>
        <v>86.930516938290978</v>
      </c>
      <c r="M53" s="98">
        <f t="shared" si="12"/>
        <v>101.36178262852999</v>
      </c>
      <c r="N53" s="58">
        <f t="shared" si="12"/>
        <v>104.78410874330405</v>
      </c>
      <c r="O53" s="24"/>
      <c r="P53" s="60">
        <f t="shared" ref="P53:P116" si="13">SUMPRODUCT($I$4:$N$4,I53:N53)</f>
        <v>118.66910271854918</v>
      </c>
      <c r="Q53" s="61">
        <f t="shared" si="6"/>
        <v>-1.6371530264065348</v>
      </c>
      <c r="R53" s="62">
        <f t="shared" si="9"/>
        <v>-4.6884142610494894</v>
      </c>
      <c r="S53" s="51"/>
      <c r="T53" s="63">
        <f t="shared" si="3"/>
        <v>121.19402246100992</v>
      </c>
      <c r="U53" s="63">
        <f t="shared" si="4"/>
        <v>133.9512879832215</v>
      </c>
      <c r="V53" s="64">
        <f t="shared" si="7"/>
        <v>121.19402246100992</v>
      </c>
      <c r="W53" s="65">
        <f t="shared" si="8"/>
        <v>0.45571098418017986</v>
      </c>
      <c r="X53" s="66">
        <f t="shared" si="10"/>
        <v>-2.9032675138123021</v>
      </c>
      <c r="Z53" s="18"/>
      <c r="AA53" s="1"/>
      <c r="AC53"/>
      <c r="AD53"/>
      <c r="AE53"/>
    </row>
    <row r="54" spans="1:31" x14ac:dyDescent="0.2">
      <c r="A54" s="67" t="s">
        <v>75</v>
      </c>
      <c r="B54" s="58">
        <v>36.684104274095901</v>
      </c>
      <c r="C54" s="58">
        <v>339.48166666666663</v>
      </c>
      <c r="D54" s="58">
        <v>475.315</v>
      </c>
      <c r="E54" s="58">
        <v>158.78749999999999</v>
      </c>
      <c r="F54" s="58">
        <v>98.385999999999996</v>
      </c>
      <c r="G54" s="58">
        <v>241.28250000000003</v>
      </c>
      <c r="H54" s="5"/>
      <c r="I54" s="58">
        <f t="shared" si="12"/>
        <v>126.83699857139634</v>
      </c>
      <c r="J54" s="58">
        <f t="shared" si="12"/>
        <v>121.16161420136009</v>
      </c>
      <c r="K54" s="58">
        <f t="shared" si="12"/>
        <v>147.96198755582347</v>
      </c>
      <c r="L54" s="58">
        <f t="shared" si="12"/>
        <v>88.967173963286953</v>
      </c>
      <c r="M54" s="98">
        <f t="shared" si="12"/>
        <v>101.42982450865085</v>
      </c>
      <c r="N54" s="58">
        <f t="shared" si="12"/>
        <v>104.31717661707674</v>
      </c>
      <c r="O54" s="24"/>
      <c r="P54" s="60">
        <f t="shared" si="13"/>
        <v>116.94500678815876</v>
      </c>
      <c r="Q54" s="61">
        <f t="shared" si="6"/>
        <v>-1.4528600039047324</v>
      </c>
      <c r="R54" s="62">
        <f t="shared" si="9"/>
        <v>-1.983384753528572</v>
      </c>
      <c r="S54" s="51"/>
      <c r="T54" s="63">
        <f t="shared" si="3"/>
        <v>120.49514864282651</v>
      </c>
      <c r="U54" s="63">
        <f t="shared" si="4"/>
        <v>133.17884849996616</v>
      </c>
      <c r="V54" s="64">
        <f t="shared" si="7"/>
        <v>120.49514864282651</v>
      </c>
      <c r="W54" s="65">
        <f t="shared" si="8"/>
        <v>-0.57665700336685388</v>
      </c>
      <c r="X54" s="66">
        <f t="shared" si="10"/>
        <v>-3.9506451998616687</v>
      </c>
      <c r="Z54" s="18"/>
      <c r="AA54" s="1"/>
      <c r="AC54"/>
      <c r="AD54"/>
      <c r="AE54"/>
    </row>
    <row r="55" spans="1:31" x14ac:dyDescent="0.2">
      <c r="A55" s="71" t="s">
        <v>76</v>
      </c>
      <c r="B55" s="72">
        <v>36.140268966957507</v>
      </c>
      <c r="C55" s="72">
        <v>334.89666666666665</v>
      </c>
      <c r="D55" s="72">
        <v>457.33800000000002</v>
      </c>
      <c r="E55" s="72">
        <v>168.02199999999999</v>
      </c>
      <c r="F55" s="58">
        <v>98.135999999999996</v>
      </c>
      <c r="G55" s="72">
        <v>239.94749999999999</v>
      </c>
      <c r="H55" s="73"/>
      <c r="I55" s="72">
        <f t="shared" si="12"/>
        <v>124.95666267552178</v>
      </c>
      <c r="J55" s="72">
        <f t="shared" si="12"/>
        <v>119.52521949831801</v>
      </c>
      <c r="K55" s="72">
        <f t="shared" si="12"/>
        <v>142.36588255116123</v>
      </c>
      <c r="L55" s="72">
        <f t="shared" si="12"/>
        <v>94.14117927204218</v>
      </c>
      <c r="M55" s="74">
        <f t="shared" si="12"/>
        <v>101.17209011425368</v>
      </c>
      <c r="N55" s="72">
        <f t="shared" si="12"/>
        <v>103.73999662771239</v>
      </c>
      <c r="O55" s="75"/>
      <c r="P55" s="76">
        <f t="shared" si="13"/>
        <v>115.53256217475649</v>
      </c>
      <c r="Q55" s="77">
        <f t="shared" si="6"/>
        <v>-1.2077853105441738</v>
      </c>
      <c r="R55" s="78">
        <f t="shared" si="9"/>
        <v>-0.71850371294394089</v>
      </c>
      <c r="S55" s="79"/>
      <c r="T55" s="80">
        <f t="shared" si="3"/>
        <v>118.70882954174569</v>
      </c>
      <c r="U55" s="80">
        <f t="shared" si="4"/>
        <v>131.20449580929787</v>
      </c>
      <c r="V55" s="81">
        <f t="shared" si="7"/>
        <v>118.70882954174569</v>
      </c>
      <c r="W55" s="82">
        <f t="shared" si="8"/>
        <v>-1.4824821755902051</v>
      </c>
      <c r="X55" s="83">
        <f t="shared" si="10"/>
        <v>-4.051430480075191</v>
      </c>
    </row>
    <row r="56" spans="1:31" x14ac:dyDescent="0.2">
      <c r="A56" s="56" t="s">
        <v>77</v>
      </c>
      <c r="B56" s="57">
        <v>35.402868580883016</v>
      </c>
      <c r="C56" s="57">
        <v>334.15916666666664</v>
      </c>
      <c r="D56" s="57">
        <v>435.8175</v>
      </c>
      <c r="E56" s="57">
        <v>180.97500000000002</v>
      </c>
      <c r="F56" s="58">
        <v>98.543999999999997</v>
      </c>
      <c r="G56" s="57">
        <v>240.40199999999999</v>
      </c>
      <c r="H56" s="5"/>
      <c r="I56" s="57">
        <f t="shared" si="12"/>
        <v>122.40706650666775</v>
      </c>
      <c r="J56" s="57">
        <f t="shared" si="12"/>
        <v>119.26200442885376</v>
      </c>
      <c r="K56" s="57">
        <f t="shared" si="12"/>
        <v>135.66671262554325</v>
      </c>
      <c r="L56" s="57">
        <f t="shared" si="12"/>
        <v>101.39862588683528</v>
      </c>
      <c r="M56" s="59">
        <f t="shared" si="12"/>
        <v>101.5927126459099</v>
      </c>
      <c r="N56" s="57">
        <f t="shared" si="12"/>
        <v>103.93649723083304</v>
      </c>
      <c r="O56" s="24"/>
      <c r="P56" s="88">
        <f t="shared" si="13"/>
        <v>114.39685496970823</v>
      </c>
      <c r="Q56" s="99">
        <f t="shared" si="6"/>
        <v>-0.98301914513968525</v>
      </c>
      <c r="R56" s="100">
        <f t="shared" si="9"/>
        <v>2.2472983102822974</v>
      </c>
      <c r="S56" s="51"/>
      <c r="T56" s="91">
        <f t="shared" si="3"/>
        <v>116.28671318133435</v>
      </c>
      <c r="U56" s="91">
        <f t="shared" si="4"/>
        <v>128.52741983200113</v>
      </c>
      <c r="V56" s="64">
        <f t="shared" si="7"/>
        <v>116.28671318133435</v>
      </c>
      <c r="W56" s="101">
        <f t="shared" si="8"/>
        <v>-2.0403843334665939</v>
      </c>
      <c r="X56" s="102">
        <f t="shared" si="10"/>
        <v>-0.91072728988206286</v>
      </c>
      <c r="Z56" s="18"/>
      <c r="AA56" s="1"/>
      <c r="AC56"/>
      <c r="AD56"/>
      <c r="AE56"/>
    </row>
    <row r="57" spans="1:31" ht="12.95" customHeight="1" x14ac:dyDescent="0.2">
      <c r="A57" s="67" t="s">
        <v>78</v>
      </c>
      <c r="B57" s="58">
        <v>35.407369363070423</v>
      </c>
      <c r="C57" s="58">
        <v>332.95749999999998</v>
      </c>
      <c r="D57" s="58">
        <v>443.09249999999997</v>
      </c>
      <c r="E57" s="58">
        <v>188.01499999999999</v>
      </c>
      <c r="F57" s="58">
        <v>98.462000000000003</v>
      </c>
      <c r="G57" s="58">
        <v>239.0575</v>
      </c>
      <c r="H57" s="5"/>
      <c r="I57" s="58">
        <f t="shared" si="12"/>
        <v>122.42262817064102</v>
      </c>
      <c r="J57" s="58">
        <f t="shared" si="12"/>
        <v>118.83312744561371</v>
      </c>
      <c r="K57" s="58">
        <f t="shared" si="12"/>
        <v>137.93136545465367</v>
      </c>
      <c r="L57" s="58">
        <f t="shared" si="12"/>
        <v>105.34307305491551</v>
      </c>
      <c r="M57" s="98">
        <f t="shared" si="12"/>
        <v>101.50817576454763</v>
      </c>
      <c r="N57" s="58">
        <f t="shared" si="12"/>
        <v>103.35520996813618</v>
      </c>
      <c r="O57" s="24"/>
      <c r="P57" s="60">
        <f t="shared" si="13"/>
        <v>114.92745175675037</v>
      </c>
      <c r="Q57" s="61">
        <f t="shared" si="6"/>
        <v>0.46382113143115244</v>
      </c>
      <c r="R57" s="62">
        <f t="shared" si="9"/>
        <v>3.1229603110835891</v>
      </c>
      <c r="S57" s="51"/>
      <c r="T57" s="63">
        <f t="shared" si="3"/>
        <v>116.30149676210897</v>
      </c>
      <c r="U57" s="63">
        <f t="shared" si="4"/>
        <v>128.54375957917307</v>
      </c>
      <c r="V57" s="64">
        <f t="shared" si="7"/>
        <v>116.30149676210897</v>
      </c>
      <c r="W57" s="65">
        <f t="shared" si="8"/>
        <v>1.2713043795087309E-2</v>
      </c>
      <c r="X57" s="66">
        <f t="shared" si="10"/>
        <v>1.6298779354600113</v>
      </c>
      <c r="Z57" s="18"/>
      <c r="AA57" s="1"/>
      <c r="AC57"/>
      <c r="AD57"/>
      <c r="AE57"/>
    </row>
    <row r="58" spans="1:31" x14ac:dyDescent="0.2">
      <c r="A58" s="67" t="s">
        <v>79</v>
      </c>
      <c r="B58" s="58">
        <v>34.387524725210589</v>
      </c>
      <c r="C58" s="58">
        <v>334.16833333333335</v>
      </c>
      <c r="D58" s="58">
        <v>423.30799999999999</v>
      </c>
      <c r="E58" s="58">
        <v>190.44400000000002</v>
      </c>
      <c r="F58" s="58">
        <v>98.498000000000005</v>
      </c>
      <c r="G58" s="58">
        <v>235.27250000000001</v>
      </c>
      <c r="H58" s="5"/>
      <c r="I58" s="58">
        <f t="shared" si="12"/>
        <v>118.89646785038983</v>
      </c>
      <c r="J58" s="58">
        <f t="shared" si="12"/>
        <v>119.26527602858724</v>
      </c>
      <c r="K58" s="58">
        <f t="shared" si="12"/>
        <v>131.77259928317119</v>
      </c>
      <c r="L58" s="58">
        <f t="shared" si="12"/>
        <v>106.70401938606138</v>
      </c>
      <c r="M58" s="98">
        <f t="shared" si="12"/>
        <v>101.54528951734083</v>
      </c>
      <c r="N58" s="58">
        <f t="shared" si="12"/>
        <v>101.71878580353398</v>
      </c>
      <c r="O58" s="24"/>
      <c r="P58" s="60">
        <f t="shared" si="13"/>
        <v>112.92847615755215</v>
      </c>
      <c r="Q58" s="61">
        <f t="shared" si="6"/>
        <v>-1.7393369196326947</v>
      </c>
      <c r="R58" s="62">
        <f t="shared" si="9"/>
        <v>-2.7290179040451168E-2</v>
      </c>
      <c r="S58" s="51"/>
      <c r="T58" s="63">
        <f t="shared" si="3"/>
        <v>112.95164445787033</v>
      </c>
      <c r="U58" s="63">
        <f t="shared" si="4"/>
        <v>124.84129124290932</v>
      </c>
      <c r="V58" s="64">
        <f t="shared" si="7"/>
        <v>112.95164445787033</v>
      </c>
      <c r="W58" s="65">
        <f t="shared" si="8"/>
        <v>-2.8803174486143113</v>
      </c>
      <c r="X58" s="66">
        <f t="shared" si="10"/>
        <v>-6.7798716001710169E-3</v>
      </c>
      <c r="Z58" s="18"/>
    </row>
    <row r="59" spans="1:31" x14ac:dyDescent="0.2">
      <c r="A59" s="67" t="s">
        <v>80</v>
      </c>
      <c r="B59" s="58">
        <v>34.931880881928834</v>
      </c>
      <c r="C59" s="58">
        <v>332.05666666666662</v>
      </c>
      <c r="D59" s="58">
        <v>419.32249999999999</v>
      </c>
      <c r="E59" s="58">
        <v>191.27500000000001</v>
      </c>
      <c r="F59" s="58">
        <v>98.323999999999998</v>
      </c>
      <c r="G59" s="58">
        <v>233.94749999999999</v>
      </c>
      <c r="H59" s="5"/>
      <c r="I59" s="58">
        <f t="shared" si="12"/>
        <v>120.77860460793792</v>
      </c>
      <c r="J59" s="58">
        <f t="shared" si="12"/>
        <v>118.51161841726248</v>
      </c>
      <c r="K59" s="58">
        <f t="shared" si="12"/>
        <v>130.53194308380083</v>
      </c>
      <c r="L59" s="58">
        <f t="shared" si="12"/>
        <v>107.1696210333163</v>
      </c>
      <c r="M59" s="98">
        <f t="shared" si="12"/>
        <v>101.36590637884038</v>
      </c>
      <c r="N59" s="58">
        <f t="shared" si="12"/>
        <v>101.14592925978285</v>
      </c>
      <c r="O59" s="24"/>
      <c r="P59" s="60">
        <f t="shared" si="13"/>
        <v>112.84635871373021</v>
      </c>
      <c r="Q59" s="61">
        <f t="shared" si="6"/>
        <v>-7.2716330385413919E-2</v>
      </c>
      <c r="R59" s="62">
        <f t="shared" si="9"/>
        <v>-1.3329473512442958</v>
      </c>
      <c r="S59" s="51"/>
      <c r="T59" s="63">
        <f t="shared" si="3"/>
        <v>114.73967437754102</v>
      </c>
      <c r="U59" s="63">
        <f t="shared" si="4"/>
        <v>126.81753483833482</v>
      </c>
      <c r="V59" s="64">
        <f t="shared" si="7"/>
        <v>114.73967437754102</v>
      </c>
      <c r="W59" s="65">
        <f t="shared" si="8"/>
        <v>1.5830047700966521</v>
      </c>
      <c r="X59" s="66">
        <f t="shared" si="10"/>
        <v>0.3224704966264591</v>
      </c>
      <c r="Z59" s="18"/>
    </row>
    <row r="60" spans="1:31" x14ac:dyDescent="0.2">
      <c r="A60" s="67" t="s">
        <v>81</v>
      </c>
      <c r="B60" s="58">
        <v>34.305790662939444</v>
      </c>
      <c r="C60" s="58">
        <v>331.74416666666662</v>
      </c>
      <c r="D60" s="58">
        <v>417.90000000000003</v>
      </c>
      <c r="E60" s="58">
        <v>201.17</v>
      </c>
      <c r="F60" s="58">
        <v>98.32</v>
      </c>
      <c r="G60" s="58">
        <v>232.69</v>
      </c>
      <c r="H60" s="5"/>
      <c r="I60" s="58">
        <f t="shared" si="12"/>
        <v>118.61386852447853</v>
      </c>
      <c r="J60" s="58">
        <f t="shared" si="12"/>
        <v>118.40008660816746</v>
      </c>
      <c r="K60" s="58">
        <f t="shared" si="12"/>
        <v>130.08912952374453</v>
      </c>
      <c r="L60" s="58">
        <f t="shared" si="12"/>
        <v>112.71369840947452</v>
      </c>
      <c r="M60" s="98">
        <f t="shared" si="12"/>
        <v>101.36178262852999</v>
      </c>
      <c r="N60" s="58">
        <f t="shared" si="12"/>
        <v>100.60225597392096</v>
      </c>
      <c r="O60" s="24"/>
      <c r="P60" s="60">
        <f t="shared" si="13"/>
        <v>112.6224123369015</v>
      </c>
      <c r="Q60" s="61">
        <f t="shared" si="6"/>
        <v>-0.19845246171993347</v>
      </c>
      <c r="R60" s="62">
        <f t="shared" si="9"/>
        <v>-4.5078842297426096</v>
      </c>
      <c r="S60" s="51"/>
      <c r="T60" s="63">
        <f t="shared" si="3"/>
        <v>112.68317509825461</v>
      </c>
      <c r="U60" s="63">
        <f t="shared" si="4"/>
        <v>124.54456195070246</v>
      </c>
      <c r="V60" s="64">
        <f t="shared" si="7"/>
        <v>112.68317509825461</v>
      </c>
      <c r="W60" s="65">
        <f t="shared" si="8"/>
        <v>-1.7923175139225811</v>
      </c>
      <c r="X60" s="66">
        <f t="shared" si="10"/>
        <v>-4.4563637151198705</v>
      </c>
      <c r="Z60" s="18"/>
      <c r="AC60" s="103"/>
      <c r="AD60" s="103"/>
      <c r="AE60" s="104"/>
    </row>
    <row r="61" spans="1:31" x14ac:dyDescent="0.2">
      <c r="A61" s="67" t="s">
        <v>82</v>
      </c>
      <c r="B61" s="58">
        <v>33.963221229537034</v>
      </c>
      <c r="C61" s="58">
        <v>329.51833333333337</v>
      </c>
      <c r="D61" s="58">
        <v>399.65199999999993</v>
      </c>
      <c r="E61" s="58">
        <v>204.09599999999998</v>
      </c>
      <c r="F61" s="58">
        <v>98.441999999999993</v>
      </c>
      <c r="G61" s="58">
        <v>235.6875</v>
      </c>
      <c r="H61" s="5"/>
      <c r="I61" s="58">
        <f t="shared" si="12"/>
        <v>117.42941875815977</v>
      </c>
      <c r="J61" s="58">
        <f t="shared" si="12"/>
        <v>117.60568270925337</v>
      </c>
      <c r="K61" s="58">
        <f t="shared" si="12"/>
        <v>124.40866425561985</v>
      </c>
      <c r="L61" s="58">
        <f t="shared" si="12"/>
        <v>114.35310926370785</v>
      </c>
      <c r="M61" s="98">
        <f t="shared" si="12"/>
        <v>101.48755701299584</v>
      </c>
      <c r="N61" s="58">
        <f t="shared" si="12"/>
        <v>101.89820879648241</v>
      </c>
      <c r="O61" s="24"/>
      <c r="P61" s="60">
        <f t="shared" si="13"/>
        <v>111.62312744367617</v>
      </c>
      <c r="Q61" s="61">
        <f t="shared" si="6"/>
        <v>-0.88728777202539133</v>
      </c>
      <c r="R61" s="62">
        <f t="shared" si="9"/>
        <v>-6.9728438303467755</v>
      </c>
      <c r="S61" s="51"/>
      <c r="T61" s="63">
        <f t="shared" si="3"/>
        <v>111.55794782025177</v>
      </c>
      <c r="U61" s="63">
        <f t="shared" si="4"/>
        <v>123.30088969606777</v>
      </c>
      <c r="V61" s="64">
        <f t="shared" si="7"/>
        <v>111.62312744367617</v>
      </c>
      <c r="W61" s="65">
        <f t="shared" si="8"/>
        <v>-0.94073285887988911</v>
      </c>
      <c r="X61" s="66">
        <f t="shared" si="10"/>
        <v>-6.65014014224099</v>
      </c>
      <c r="Z61" s="18"/>
      <c r="AC61" s="103"/>
      <c r="AD61" s="103"/>
      <c r="AE61" s="104"/>
    </row>
    <row r="62" spans="1:31" x14ac:dyDescent="0.2">
      <c r="A62" s="67" t="s">
        <v>83</v>
      </c>
      <c r="B62" s="58">
        <v>34.346547690036701</v>
      </c>
      <c r="C62" s="58">
        <v>329.86916666666667</v>
      </c>
      <c r="D62" s="58">
        <v>384.61999999999995</v>
      </c>
      <c r="E62" s="58">
        <v>204.82250000000002</v>
      </c>
      <c r="F62" s="58">
        <v>98.504999999999995</v>
      </c>
      <c r="G62" s="58">
        <v>237.48250000000002</v>
      </c>
      <c r="H62" s="5"/>
      <c r="I62" s="58">
        <f t="shared" si="12"/>
        <v>118.75478784334983</v>
      </c>
      <c r="J62" s="58">
        <f t="shared" si="12"/>
        <v>117.73089575359737</v>
      </c>
      <c r="K62" s="58">
        <f t="shared" si="12"/>
        <v>119.72931561958032</v>
      </c>
      <c r="L62" s="58">
        <f t="shared" si="12"/>
        <v>114.76016052331161</v>
      </c>
      <c r="M62" s="98">
        <f t="shared" si="12"/>
        <v>101.55250608038394</v>
      </c>
      <c r="N62" s="58">
        <f t="shared" si="12"/>
        <v>102.67426728405469</v>
      </c>
      <c r="O62" s="24"/>
      <c r="P62" s="60">
        <f t="shared" si="13"/>
        <v>111.19182673155063</v>
      </c>
      <c r="Q62" s="61">
        <f t="shared" si="6"/>
        <v>-0.38639009854222195</v>
      </c>
      <c r="R62" s="62">
        <f t="shared" si="9"/>
        <v>-6.9205714915342886</v>
      </c>
      <c r="S62" s="51"/>
      <c r="T62" s="63">
        <f t="shared" si="3"/>
        <v>112.81704845118233</v>
      </c>
      <c r="U62" s="63">
        <f t="shared" si="4"/>
        <v>124.69252723551733</v>
      </c>
      <c r="V62" s="64">
        <f t="shared" si="7"/>
        <v>112.81704845118233</v>
      </c>
      <c r="W62" s="65">
        <f t="shared" si="8"/>
        <v>1.069600032581608</v>
      </c>
      <c r="X62" s="66">
        <f t="shared" si="10"/>
        <v>-5.560087422610005</v>
      </c>
      <c r="Z62" s="18"/>
      <c r="AC62" s="103"/>
      <c r="AD62" s="103"/>
      <c r="AE62" s="104"/>
    </row>
    <row r="63" spans="1:31" x14ac:dyDescent="0.2">
      <c r="A63" s="67" t="s">
        <v>84</v>
      </c>
      <c r="B63" s="58">
        <v>34.561875663041242</v>
      </c>
      <c r="C63" s="58">
        <v>329.37083333333334</v>
      </c>
      <c r="D63" s="58">
        <v>362.63749999999999</v>
      </c>
      <c r="E63" s="58">
        <v>208.16500000000002</v>
      </c>
      <c r="F63" s="58">
        <v>98.138000000000005</v>
      </c>
      <c r="G63" s="58">
        <v>235.29000000000002</v>
      </c>
      <c r="H63" s="5"/>
      <c r="I63" s="58">
        <f t="shared" si="12"/>
        <v>119.49929433587019</v>
      </c>
      <c r="J63" s="58">
        <f t="shared" si="12"/>
        <v>117.55303969536051</v>
      </c>
      <c r="K63" s="58">
        <f t="shared" si="12"/>
        <v>112.88632856584566</v>
      </c>
      <c r="L63" s="58">
        <f t="shared" si="12"/>
        <v>116.63293249196333</v>
      </c>
      <c r="M63" s="98">
        <f t="shared" si="12"/>
        <v>101.17415198940887</v>
      </c>
      <c r="N63" s="58">
        <f t="shared" si="12"/>
        <v>101.7263518333571</v>
      </c>
      <c r="O63" s="24"/>
      <c r="P63" s="60">
        <f t="shared" si="13"/>
        <v>109.86995283794317</v>
      </c>
      <c r="Q63" s="61">
        <f t="shared" si="6"/>
        <v>-1.1888228950486135</v>
      </c>
      <c r="R63" s="62">
        <f t="shared" si="9"/>
        <v>-8.6737299536460597</v>
      </c>
      <c r="S63" s="51"/>
      <c r="T63" s="63">
        <f t="shared" si="3"/>
        <v>113.52432961907668</v>
      </c>
      <c r="U63" s="63">
        <f t="shared" si="4"/>
        <v>125.4742590526637</v>
      </c>
      <c r="V63" s="64">
        <f t="shared" si="7"/>
        <v>113.52432961907668</v>
      </c>
      <c r="W63" s="65">
        <f t="shared" si="8"/>
        <v>0.62692755891446961</v>
      </c>
      <c r="X63" s="66">
        <f t="shared" si="10"/>
        <v>-5.6361333028384646</v>
      </c>
      <c r="Z63" s="18"/>
      <c r="AC63" s="103"/>
      <c r="AD63" s="103"/>
      <c r="AE63" s="104"/>
    </row>
    <row r="64" spans="1:31" x14ac:dyDescent="0.2">
      <c r="A64" s="67" t="s">
        <v>85</v>
      </c>
      <c r="B64" s="58">
        <v>35.160092094397044</v>
      </c>
      <c r="C64" s="58">
        <v>331.47233333333338</v>
      </c>
      <c r="D64" s="58">
        <v>367.53399999999999</v>
      </c>
      <c r="E64" s="58">
        <v>215.49799999999999</v>
      </c>
      <c r="F64" s="58">
        <v>98.293999999999997</v>
      </c>
      <c r="G64" s="58">
        <v>230.08999999999997</v>
      </c>
      <c r="H64" s="5"/>
      <c r="I64" s="58">
        <f t="shared" si="12"/>
        <v>121.56765550075872</v>
      </c>
      <c r="J64" s="58">
        <f t="shared" si="12"/>
        <v>118.30306880516271</v>
      </c>
      <c r="K64" s="58">
        <f t="shared" si="12"/>
        <v>114.41057221914315</v>
      </c>
      <c r="L64" s="58">
        <f t="shared" si="12"/>
        <v>120.74154486178325</v>
      </c>
      <c r="M64" s="98">
        <f t="shared" si="12"/>
        <v>101.33497825151269</v>
      </c>
      <c r="N64" s="58">
        <f t="shared" si="12"/>
        <v>99.478160114484808</v>
      </c>
      <c r="O64" s="24"/>
      <c r="P64" s="60">
        <f t="shared" si="13"/>
        <v>110.53570396030436</v>
      </c>
      <c r="Q64" s="61">
        <f t="shared" si="6"/>
        <v>0.60594466927927915</v>
      </c>
      <c r="R64" s="62">
        <f t="shared" si="9"/>
        <v>-8.3787920807599789</v>
      </c>
      <c r="S64" s="51"/>
      <c r="T64" s="63">
        <f t="shared" si="3"/>
        <v>115.48927272572078</v>
      </c>
      <c r="U64" s="63">
        <f t="shared" si="4"/>
        <v>127.64603827579666</v>
      </c>
      <c r="V64" s="64">
        <f t="shared" si="7"/>
        <v>115.48927272572078</v>
      </c>
      <c r="W64" s="65">
        <f t="shared" si="8"/>
        <v>1.7308563840344515</v>
      </c>
      <c r="X64" s="66">
        <f t="shared" si="10"/>
        <v>-4.2728612589735704</v>
      </c>
      <c r="Z64" s="18"/>
      <c r="AC64" s="103"/>
      <c r="AD64" s="103"/>
      <c r="AE64" s="104"/>
    </row>
    <row r="65" spans="1:31" x14ac:dyDescent="0.2">
      <c r="A65" s="67" t="s">
        <v>86</v>
      </c>
      <c r="B65" s="58">
        <v>35.450173465439207</v>
      </c>
      <c r="C65" s="58">
        <v>332.42999999999995</v>
      </c>
      <c r="D65" s="58">
        <v>367.1225</v>
      </c>
      <c r="E65" s="58">
        <v>231.01250000000002</v>
      </c>
      <c r="F65" s="58">
        <v>98.372</v>
      </c>
      <c r="G65" s="58">
        <v>231.09</v>
      </c>
      <c r="H65" s="5"/>
      <c r="I65" s="58">
        <f t="shared" si="12"/>
        <v>122.57062534757721</v>
      </c>
      <c r="J65" s="58">
        <f t="shared" si="12"/>
        <v>118.64486175186131</v>
      </c>
      <c r="K65" s="58">
        <f t="shared" si="12"/>
        <v>114.28247536152405</v>
      </c>
      <c r="L65" s="58">
        <f t="shared" si="12"/>
        <v>129.4341763375192</v>
      </c>
      <c r="M65" s="98">
        <f t="shared" si="12"/>
        <v>101.41539138256464</v>
      </c>
      <c r="N65" s="58">
        <f t="shared" si="12"/>
        <v>99.910504675806408</v>
      </c>
      <c r="O65" s="24"/>
      <c r="P65" s="60">
        <f t="shared" si="13"/>
        <v>111.4502600051047</v>
      </c>
      <c r="Q65" s="61">
        <f t="shared" si="6"/>
        <v>0.82738519051615</v>
      </c>
      <c r="R65" s="62">
        <f t="shared" si="9"/>
        <v>-6.0831695429311665</v>
      </c>
      <c r="S65" s="51"/>
      <c r="T65" s="63">
        <f t="shared" si="3"/>
        <v>116.44209408019834</v>
      </c>
      <c r="U65" s="63">
        <f t="shared" si="4"/>
        <v>128.69915661495608</v>
      </c>
      <c r="V65" s="64">
        <f t="shared" si="7"/>
        <v>116.44209408019834</v>
      </c>
      <c r="W65" s="65">
        <f t="shared" si="8"/>
        <v>0.82503017985093852</v>
      </c>
      <c r="X65" s="66">
        <f t="shared" si="10"/>
        <v>-3.9209263661005633</v>
      </c>
      <c r="Z65" s="18"/>
      <c r="AC65" s="103"/>
      <c r="AD65" s="103"/>
      <c r="AE65" s="104"/>
    </row>
    <row r="66" spans="1:31" x14ac:dyDescent="0.2">
      <c r="A66" s="67" t="s">
        <v>87</v>
      </c>
      <c r="B66" s="58">
        <v>35.681263257718484</v>
      </c>
      <c r="C66" s="58">
        <v>335.14583333333326</v>
      </c>
      <c r="D66" s="58">
        <v>366.95</v>
      </c>
      <c r="E66" s="58">
        <v>242.53749999999999</v>
      </c>
      <c r="F66" s="58">
        <v>98.364999999999995</v>
      </c>
      <c r="G66" s="58">
        <v>235.85250000000002</v>
      </c>
      <c r="H66" s="5"/>
      <c r="I66" s="58">
        <f t="shared" si="12"/>
        <v>123.36962906412397</v>
      </c>
      <c r="J66" s="58">
        <f t="shared" si="12"/>
        <v>119.6141475274364</v>
      </c>
      <c r="K66" s="58">
        <f t="shared" si="12"/>
        <v>114.22877740784412</v>
      </c>
      <c r="L66" s="58">
        <f t="shared" si="12"/>
        <v>135.8915277028778</v>
      </c>
      <c r="M66" s="98">
        <f t="shared" si="12"/>
        <v>101.40817481952152</v>
      </c>
      <c r="N66" s="58">
        <f t="shared" si="12"/>
        <v>101.9695456491005</v>
      </c>
      <c r="O66" s="24"/>
      <c r="P66" s="60">
        <f t="shared" si="13"/>
        <v>112.53991777510286</v>
      </c>
      <c r="Q66" s="61">
        <f t="shared" si="6"/>
        <v>0.97770769664267121</v>
      </c>
      <c r="R66" s="62">
        <f t="shared" si="9"/>
        <v>-3.7668038457046249</v>
      </c>
      <c r="S66" s="51"/>
      <c r="T66" s="63">
        <f t="shared" si="3"/>
        <v>117.20114761091777</v>
      </c>
      <c r="U66" s="63">
        <f t="shared" si="4"/>
        <v>129.53811051733018</v>
      </c>
      <c r="V66" s="64">
        <f t="shared" si="7"/>
        <v>117.20114761091777</v>
      </c>
      <c r="W66" s="65">
        <f t="shared" si="8"/>
        <v>0.65187210580104349</v>
      </c>
      <c r="X66" s="66">
        <f t="shared" si="10"/>
        <v>-2.733720875080925</v>
      </c>
      <c r="Z66" s="18"/>
      <c r="AC66" s="103"/>
      <c r="AD66" s="103"/>
      <c r="AE66" s="104"/>
    </row>
    <row r="67" spans="1:31" x14ac:dyDescent="0.2">
      <c r="A67" s="71" t="s">
        <v>88</v>
      </c>
      <c r="B67" s="72">
        <v>35.645426091617622</v>
      </c>
      <c r="C67" s="72">
        <v>342.54433333333338</v>
      </c>
      <c r="D67" s="72">
        <v>365.096</v>
      </c>
      <c r="E67" s="72">
        <v>252.9</v>
      </c>
      <c r="F67" s="58">
        <v>98.492999999999995</v>
      </c>
      <c r="G67" s="72">
        <v>236.73750000000001</v>
      </c>
      <c r="H67" s="73"/>
      <c r="I67" s="72">
        <f t="shared" si="12"/>
        <v>123.2457203937207</v>
      </c>
      <c r="J67" s="72">
        <f t="shared" si="12"/>
        <v>122.2546854141228</v>
      </c>
      <c r="K67" s="72">
        <f t="shared" si="12"/>
        <v>113.65164114046671</v>
      </c>
      <c r="L67" s="72">
        <f t="shared" si="12"/>
        <v>141.69754102379136</v>
      </c>
      <c r="M67" s="74">
        <f t="shared" si="12"/>
        <v>101.54013482945288</v>
      </c>
      <c r="N67" s="72">
        <f t="shared" si="12"/>
        <v>102.3521705858701</v>
      </c>
      <c r="O67" s="75"/>
      <c r="P67" s="76">
        <f t="shared" si="13"/>
        <v>113.20928807739305</v>
      </c>
      <c r="Q67" s="77">
        <f t="shared" si="6"/>
        <v>0.59478477994612255</v>
      </c>
      <c r="R67" s="78">
        <f t="shared" si="9"/>
        <v>-2.0109257975679751</v>
      </c>
      <c r="S67" s="79"/>
      <c r="T67" s="80">
        <f t="shared" si="3"/>
        <v>117.08343437403467</v>
      </c>
      <c r="U67" s="80">
        <f t="shared" si="4"/>
        <v>129.40800641340675</v>
      </c>
      <c r="V67" s="81">
        <f t="shared" si="7"/>
        <v>117.08343437403467</v>
      </c>
      <c r="W67" s="82">
        <f t="shared" si="8"/>
        <v>-0.10043693196066794</v>
      </c>
      <c r="X67" s="83">
        <f t="shared" si="10"/>
        <v>-1.3692285350513256</v>
      </c>
    </row>
    <row r="68" spans="1:31" x14ac:dyDescent="0.2">
      <c r="A68" s="105" t="s">
        <v>89</v>
      </c>
      <c r="B68" s="57">
        <v>35.51019830732028</v>
      </c>
      <c r="C68" s="57">
        <v>348.86874999999998</v>
      </c>
      <c r="D68" s="57">
        <v>364.78</v>
      </c>
      <c r="E68" s="57">
        <v>258.84249999999997</v>
      </c>
      <c r="F68" s="58">
        <v>99.257999999999996</v>
      </c>
      <c r="G68" s="57">
        <v>237.22599999999997</v>
      </c>
      <c r="H68" s="5"/>
      <c r="I68" s="57">
        <f t="shared" si="12"/>
        <v>122.77816403318973</v>
      </c>
      <c r="J68" s="57">
        <f t="shared" si="12"/>
        <v>124.51188103749561</v>
      </c>
      <c r="K68" s="57">
        <f t="shared" si="12"/>
        <v>113.55327271517474</v>
      </c>
      <c r="L68" s="57">
        <f t="shared" si="12"/>
        <v>145.02706904883632</v>
      </c>
      <c r="M68" s="59">
        <f t="shared" si="12"/>
        <v>102.32880207630831</v>
      </c>
      <c r="N68" s="57">
        <f t="shared" si="12"/>
        <v>102.56337090407568</v>
      </c>
      <c r="O68" s="24"/>
      <c r="P68" s="88">
        <f t="shared" si="13"/>
        <v>113.82041572058377</v>
      </c>
      <c r="Q68" s="99">
        <f t="shared" si="6"/>
        <v>0.53982111677350897</v>
      </c>
      <c r="R68" s="100">
        <f t="shared" si="9"/>
        <v>-0.50389431534381135</v>
      </c>
      <c r="S68" s="51"/>
      <c r="T68" s="91">
        <f t="shared" si="3"/>
        <v>116.63925583153024</v>
      </c>
      <c r="U68" s="91">
        <f t="shared" si="4"/>
        <v>128.91707223484923</v>
      </c>
      <c r="V68" s="64">
        <f t="shared" si="7"/>
        <v>116.63925583153024</v>
      </c>
      <c r="W68" s="101">
        <f t="shared" si="8"/>
        <v>-0.37936924628078073</v>
      </c>
      <c r="X68" s="102">
        <f t="shared" si="10"/>
        <v>0.30316675099943957</v>
      </c>
      <c r="Z68" s="18"/>
      <c r="AA68" s="1"/>
      <c r="AC68"/>
      <c r="AD68"/>
      <c r="AE68"/>
    </row>
    <row r="69" spans="1:31" x14ac:dyDescent="0.2">
      <c r="A69" s="67" t="s">
        <v>90</v>
      </c>
      <c r="B69" s="58">
        <v>35.645182771259655</v>
      </c>
      <c r="C69" s="58">
        <v>348.95499999999998</v>
      </c>
      <c r="D69" s="58">
        <v>360.02499999999998</v>
      </c>
      <c r="E69" s="58">
        <v>259.58</v>
      </c>
      <c r="F69" s="58">
        <v>99.244</v>
      </c>
      <c r="G69" s="58">
        <v>236.75749999999999</v>
      </c>
      <c r="H69" s="5"/>
      <c r="I69" s="58">
        <f t="shared" si="12"/>
        <v>123.24487910225383</v>
      </c>
      <c r="J69" s="58">
        <f t="shared" si="12"/>
        <v>124.54266381680586</v>
      </c>
      <c r="K69" s="58">
        <f t="shared" si="12"/>
        <v>112.07307694851907</v>
      </c>
      <c r="L69" s="58">
        <f t="shared" si="12"/>
        <v>145.44028350714021</v>
      </c>
      <c r="M69" s="98">
        <f t="shared" si="12"/>
        <v>102.31436895022206</v>
      </c>
      <c r="N69" s="58">
        <f t="shared" si="12"/>
        <v>102.3608174770965</v>
      </c>
      <c r="O69" s="24"/>
      <c r="P69" s="60">
        <f t="shared" si="13"/>
        <v>113.61807207319916</v>
      </c>
      <c r="Q69" s="61">
        <f t="shared" si="6"/>
        <v>-0.17777447578590788</v>
      </c>
      <c r="R69" s="62">
        <f t="shared" si="9"/>
        <v>-1.1393097676285269</v>
      </c>
      <c r="S69" s="51"/>
      <c r="T69" s="63">
        <f t="shared" si="3"/>
        <v>117.08263514714113</v>
      </c>
      <c r="U69" s="63">
        <f t="shared" si="4"/>
        <v>129.40712305736653</v>
      </c>
      <c r="V69" s="64">
        <f t="shared" si="7"/>
        <v>117.08263514714113</v>
      </c>
      <c r="W69" s="65">
        <f t="shared" si="8"/>
        <v>0.38012872463049074</v>
      </c>
      <c r="X69" s="66">
        <f t="shared" si="10"/>
        <v>0.67164946864781694</v>
      </c>
      <c r="Z69" s="18"/>
      <c r="AC69" s="103"/>
      <c r="AD69" s="103"/>
      <c r="AE69" s="104"/>
    </row>
    <row r="70" spans="1:31" x14ac:dyDescent="0.2">
      <c r="A70" s="67" t="s">
        <v>91</v>
      </c>
      <c r="B70" s="58">
        <v>35.013901307813427</v>
      </c>
      <c r="C70" s="58">
        <v>351.98399999999998</v>
      </c>
      <c r="D70" s="58">
        <v>349.07799999999997</v>
      </c>
      <c r="E70" s="58">
        <v>238.01999999999998</v>
      </c>
      <c r="F70" s="58">
        <v>99.182000000000002</v>
      </c>
      <c r="G70" s="58">
        <v>235.04</v>
      </c>
      <c r="H70" s="5"/>
      <c r="I70" s="58">
        <f t="shared" si="12"/>
        <v>121.06219404937606</v>
      </c>
      <c r="J70" s="58">
        <f t="shared" si="12"/>
        <v>125.62371933600205</v>
      </c>
      <c r="K70" s="58">
        <f t="shared" si="12"/>
        <v>108.66535811411747</v>
      </c>
      <c r="L70" s="58">
        <f t="shared" si="12"/>
        <v>133.36041405489451</v>
      </c>
      <c r="M70" s="98">
        <f t="shared" si="12"/>
        <v>102.25045082041156</v>
      </c>
      <c r="N70" s="58">
        <f t="shared" si="12"/>
        <v>101.61826569302667</v>
      </c>
      <c r="O70" s="24"/>
      <c r="P70" s="60">
        <f t="shared" si="13"/>
        <v>111.67215620864457</v>
      </c>
      <c r="Q70" s="61">
        <f t="shared" si="6"/>
        <v>-1.7126816439033798</v>
      </c>
      <c r="R70" s="62">
        <f t="shared" si="9"/>
        <v>-1.1124917218884978</v>
      </c>
      <c r="S70" s="51"/>
      <c r="T70" s="63">
        <f t="shared" si="3"/>
        <v>115.00908434690726</v>
      </c>
      <c r="U70" s="63">
        <f t="shared" si="4"/>
        <v>127.11530375184486</v>
      </c>
      <c r="V70" s="64">
        <f t="shared" si="7"/>
        <v>115.00908434690726</v>
      </c>
      <c r="W70" s="65">
        <f t="shared" si="8"/>
        <v>-1.7710148030303463</v>
      </c>
      <c r="X70" s="66">
        <f t="shared" si="10"/>
        <v>1.8215227400290912</v>
      </c>
      <c r="Z70" s="18"/>
    </row>
    <row r="71" spans="1:31" x14ac:dyDescent="0.2">
      <c r="A71" s="67" t="s">
        <v>92</v>
      </c>
      <c r="B71" s="58">
        <v>34.327835580670666</v>
      </c>
      <c r="C71" s="58">
        <v>349.29624999999999</v>
      </c>
      <c r="D71" s="58">
        <v>303.10249999999996</v>
      </c>
      <c r="E71" s="58">
        <v>197.94749999999999</v>
      </c>
      <c r="F71" s="58">
        <v>99.307000000000002</v>
      </c>
      <c r="G71" s="58">
        <v>234.488</v>
      </c>
      <c r="H71" s="5"/>
      <c r="I71" s="58">
        <f t="shared" si="12"/>
        <v>118.69008985396472</v>
      </c>
      <c r="J71" s="58">
        <f t="shared" si="12"/>
        <v>124.66445655233763</v>
      </c>
      <c r="K71" s="58">
        <f t="shared" si="12"/>
        <v>94.353530465352407</v>
      </c>
      <c r="L71" s="58">
        <f t="shared" si="12"/>
        <v>110.90816133573324</v>
      </c>
      <c r="M71" s="98">
        <f t="shared" si="12"/>
        <v>102.37931801761016</v>
      </c>
      <c r="N71" s="58">
        <f t="shared" si="12"/>
        <v>101.37961149517719</v>
      </c>
      <c r="O71" s="24"/>
      <c r="P71" s="60">
        <f t="shared" si="13"/>
        <v>106.81190506341493</v>
      </c>
      <c r="Q71" s="61">
        <f t="shared" si="6"/>
        <v>-4.3522497552110568</v>
      </c>
      <c r="R71" s="62">
        <f t="shared" si="9"/>
        <v>-5.347495230770849</v>
      </c>
      <c r="S71" s="51"/>
      <c r="T71" s="63">
        <f t="shared" ref="T71:T115" si="14">+I71*0.95</f>
        <v>112.75558536126648</v>
      </c>
      <c r="U71" s="63">
        <f t="shared" ref="U71:U134" si="15">+I71*1.05</f>
        <v>124.62459434666296</v>
      </c>
      <c r="V71" s="64">
        <f t="shared" si="7"/>
        <v>112.75558536126648</v>
      </c>
      <c r="W71" s="65">
        <f t="shared" si="8"/>
        <v>-1.9594095531127231</v>
      </c>
      <c r="X71" s="66">
        <f t="shared" si="10"/>
        <v>-1.7292092094893574</v>
      </c>
      <c r="Z71" s="18"/>
    </row>
    <row r="72" spans="1:31" x14ac:dyDescent="0.2">
      <c r="A72" s="67" t="s">
        <v>93</v>
      </c>
      <c r="B72" s="58">
        <v>33.59191877050467</v>
      </c>
      <c r="C72" s="58">
        <v>336.59266666666667</v>
      </c>
      <c r="D72" s="58">
        <v>290.17200000000003</v>
      </c>
      <c r="E72" s="58">
        <v>198.398</v>
      </c>
      <c r="F72" s="58">
        <v>99.36</v>
      </c>
      <c r="G72" s="58">
        <v>231.04750000000001</v>
      </c>
      <c r="H72" s="5"/>
      <c r="I72" s="58">
        <f t="shared" si="12"/>
        <v>116.14562321789086</v>
      </c>
      <c r="J72" s="58">
        <f t="shared" si="12"/>
        <v>120.13052493263849</v>
      </c>
      <c r="K72" s="58">
        <f t="shared" si="12"/>
        <v>90.328362986752822</v>
      </c>
      <c r="L72" s="58">
        <f t="shared" si="12"/>
        <v>111.16057233704294</v>
      </c>
      <c r="M72" s="98">
        <f t="shared" si="12"/>
        <v>102.43395770922234</v>
      </c>
      <c r="N72" s="58">
        <f t="shared" si="12"/>
        <v>99.892130031950245</v>
      </c>
      <c r="O72" s="24"/>
      <c r="P72" s="60">
        <f t="shared" si="13"/>
        <v>104.81364931844166</v>
      </c>
      <c r="Q72" s="61">
        <f t="shared" si="6"/>
        <v>-1.8708174372387476</v>
      </c>
      <c r="R72" s="62">
        <f t="shared" si="9"/>
        <v>-6.9335781896595394</v>
      </c>
      <c r="S72" s="51"/>
      <c r="T72" s="63">
        <f t="shared" si="14"/>
        <v>110.33834205699631</v>
      </c>
      <c r="U72" s="63">
        <f t="shared" si="15"/>
        <v>121.95290437878541</v>
      </c>
      <c r="V72" s="64">
        <f t="shared" si="7"/>
        <v>110.33834205699631</v>
      </c>
      <c r="W72" s="65">
        <f t="shared" si="8"/>
        <v>-2.143790302294446</v>
      </c>
      <c r="X72" s="66">
        <f t="shared" si="10"/>
        <v>-2.0809078544456239</v>
      </c>
      <c r="Z72" s="18"/>
    </row>
    <row r="73" spans="1:31" ht="13.5" customHeight="1" x14ac:dyDescent="0.2">
      <c r="A73" s="67" t="s">
        <v>94</v>
      </c>
      <c r="B73" s="58">
        <v>33.139258895301424</v>
      </c>
      <c r="C73" s="58">
        <v>329.39291666666668</v>
      </c>
      <c r="D73" s="58">
        <v>316.5025</v>
      </c>
      <c r="E73" s="58">
        <v>214.0025</v>
      </c>
      <c r="F73" s="58">
        <v>99.25</v>
      </c>
      <c r="G73" s="58">
        <v>228.25750000000002</v>
      </c>
      <c r="H73" s="5"/>
      <c r="I73" s="58">
        <f t="shared" si="12"/>
        <v>114.58053062313928</v>
      </c>
      <c r="J73" s="58">
        <f t="shared" si="12"/>
        <v>117.56092127653656</v>
      </c>
      <c r="K73" s="58">
        <f t="shared" si="12"/>
        <v>98.524849765706989</v>
      </c>
      <c r="L73" s="58">
        <f t="shared" si="12"/>
        <v>119.90362998396169</v>
      </c>
      <c r="M73" s="98">
        <f t="shared" si="12"/>
        <v>102.32055457568758</v>
      </c>
      <c r="N73" s="58">
        <f t="shared" si="12"/>
        <v>98.685888705863007</v>
      </c>
      <c r="O73" s="24"/>
      <c r="P73" s="60">
        <f t="shared" si="13"/>
        <v>106.14543521121301</v>
      </c>
      <c r="Q73" s="61">
        <f t="shared" ref="Q73:Q136" si="16">(+P73/P72-1)*100</f>
        <v>1.2706225777190161</v>
      </c>
      <c r="R73" s="62">
        <f t="shared" si="9"/>
        <v>-4.907309406132832</v>
      </c>
      <c r="S73" s="51"/>
      <c r="T73" s="63">
        <f t="shared" si="14"/>
        <v>108.85150409198231</v>
      </c>
      <c r="U73" s="63">
        <f t="shared" si="15"/>
        <v>120.30955715429626</v>
      </c>
      <c r="V73" s="64">
        <f t="shared" ref="V73:V136" si="17">IF(P73&lt;T73,T73,IF(P73&gt;U73,U73,P73))</f>
        <v>108.85150409198231</v>
      </c>
      <c r="W73" s="65">
        <f t="shared" ref="W73:W136" si="18">(+V73/V72-1)*100</f>
        <v>-1.3475261067870337</v>
      </c>
      <c r="X73" s="66">
        <f t="shared" si="10"/>
        <v>-2.4830189004446224</v>
      </c>
      <c r="Z73" s="18"/>
    </row>
    <row r="74" spans="1:31" x14ac:dyDescent="0.2">
      <c r="A74" s="67" t="s">
        <v>95</v>
      </c>
      <c r="B74" s="58">
        <v>33.610864533267964</v>
      </c>
      <c r="C74" s="58">
        <v>332.86374999999998</v>
      </c>
      <c r="D74" s="58">
        <v>333.29</v>
      </c>
      <c r="E74" s="58">
        <v>211.285</v>
      </c>
      <c r="F74" s="58">
        <v>99.465999999999994</v>
      </c>
      <c r="G74" s="58">
        <v>230.27200000000002</v>
      </c>
      <c r="H74" s="5"/>
      <c r="I74" s="58">
        <f t="shared" si="12"/>
        <v>116.21112907477611</v>
      </c>
      <c r="J74" s="58">
        <f t="shared" si="12"/>
        <v>118.7996679028852</v>
      </c>
      <c r="K74" s="58">
        <f t="shared" si="12"/>
        <v>103.75067235934151</v>
      </c>
      <c r="L74" s="58">
        <f t="shared" si="12"/>
        <v>118.38103975963526</v>
      </c>
      <c r="M74" s="98">
        <f t="shared" si="12"/>
        <v>102.54323709244677</v>
      </c>
      <c r="N74" s="58">
        <f t="shared" si="12"/>
        <v>99.556846824645348</v>
      </c>
      <c r="O74" s="24"/>
      <c r="P74" s="60">
        <f t="shared" si="13"/>
        <v>107.69898869476849</v>
      </c>
      <c r="Q74" s="61">
        <f t="shared" si="16"/>
        <v>1.463608378885195</v>
      </c>
      <c r="R74" s="62">
        <f t="shared" si="9"/>
        <v>-3.1412722854305408</v>
      </c>
      <c r="S74" s="51"/>
      <c r="T74" s="63">
        <f t="shared" si="14"/>
        <v>110.4005726210373</v>
      </c>
      <c r="U74" s="63">
        <f t="shared" si="15"/>
        <v>122.02168552851492</v>
      </c>
      <c r="V74" s="64">
        <f t="shared" si="17"/>
        <v>110.4005726210373</v>
      </c>
      <c r="W74" s="65">
        <f t="shared" si="18"/>
        <v>1.4231025487217774</v>
      </c>
      <c r="X74" s="66">
        <f t="shared" si="10"/>
        <v>-2.1419420764147046</v>
      </c>
      <c r="Z74" s="18"/>
    </row>
    <row r="75" spans="1:31" x14ac:dyDescent="0.2">
      <c r="A75" s="67" t="s">
        <v>96</v>
      </c>
      <c r="B75" s="58">
        <v>33.606918217871332</v>
      </c>
      <c r="C75" s="58">
        <v>336.45733333333334</v>
      </c>
      <c r="D75" s="58">
        <v>341.14800000000002</v>
      </c>
      <c r="E75" s="58">
        <v>210.36799999999999</v>
      </c>
      <c r="F75" s="58">
        <v>99.32</v>
      </c>
      <c r="G75" s="58">
        <v>228.44</v>
      </c>
      <c r="H75" s="5"/>
      <c r="I75" s="58">
        <f t="shared" si="12"/>
        <v>116.19748450554839</v>
      </c>
      <c r="J75" s="58">
        <f t="shared" si="12"/>
        <v>120.0822242238464</v>
      </c>
      <c r="K75" s="58">
        <f t="shared" si="12"/>
        <v>106.19680870726586</v>
      </c>
      <c r="L75" s="58">
        <f t="shared" si="12"/>
        <v>117.86725310436117</v>
      </c>
      <c r="M75" s="98">
        <f t="shared" si="12"/>
        <v>102.39272020611881</v>
      </c>
      <c r="N75" s="58">
        <f t="shared" si="12"/>
        <v>98.764791588304192</v>
      </c>
      <c r="O75" s="24"/>
      <c r="P75" s="60">
        <f t="shared" si="13"/>
        <v>108.07815854567059</v>
      </c>
      <c r="Q75" s="61">
        <f t="shared" si="16"/>
        <v>0.35206444879136711</v>
      </c>
      <c r="R75" s="62">
        <f t="shared" si="9"/>
        <v>-1.6308319481263989</v>
      </c>
      <c r="S75" s="51"/>
      <c r="T75" s="63">
        <f t="shared" si="14"/>
        <v>110.38761028027096</v>
      </c>
      <c r="U75" s="63">
        <f t="shared" si="15"/>
        <v>122.00735873082581</v>
      </c>
      <c r="V75" s="64">
        <f t="shared" si="17"/>
        <v>110.38761028027096</v>
      </c>
      <c r="W75" s="65">
        <f t="shared" si="18"/>
        <v>-1.1741189795122509E-2</v>
      </c>
      <c r="X75" s="66">
        <f t="shared" si="10"/>
        <v>-2.7630370946305272</v>
      </c>
      <c r="Z75" s="18"/>
    </row>
    <row r="76" spans="1:31" ht="13.5" customHeight="1" x14ac:dyDescent="0.2">
      <c r="A76" s="67" t="s">
        <v>97</v>
      </c>
      <c r="B76" s="58">
        <v>34.575798827993104</v>
      </c>
      <c r="C76" s="58">
        <v>338.8458333333333</v>
      </c>
      <c r="D76" s="58">
        <v>347.86999999999995</v>
      </c>
      <c r="E76" s="58">
        <v>214.26499999999999</v>
      </c>
      <c r="F76" s="58">
        <v>99.43</v>
      </c>
      <c r="G76" s="58">
        <v>233.18600000000001</v>
      </c>
      <c r="H76" s="5"/>
      <c r="I76" s="58">
        <f t="shared" si="12"/>
        <v>119.54743432696588</v>
      </c>
      <c r="J76" s="58">
        <f t="shared" si="12"/>
        <v>120.93468414712143</v>
      </c>
      <c r="K76" s="58">
        <f t="shared" si="12"/>
        <v>108.28931679211536</v>
      </c>
      <c r="L76" s="58">
        <f t="shared" si="12"/>
        <v>120.0507063165783</v>
      </c>
      <c r="M76" s="98">
        <f t="shared" si="12"/>
        <v>102.50612333965358</v>
      </c>
      <c r="N76" s="58">
        <f t="shared" si="12"/>
        <v>100.81669887633646</v>
      </c>
      <c r="O76" s="24"/>
      <c r="P76" s="60">
        <f t="shared" si="13"/>
        <v>109.77705103238659</v>
      </c>
      <c r="Q76" s="61">
        <f t="shared" si="16"/>
        <v>1.5719110221498633</v>
      </c>
      <c r="R76" s="62">
        <f t="shared" si="9"/>
        <v>-0.68634196982200191</v>
      </c>
      <c r="S76" s="51"/>
      <c r="T76" s="63">
        <f t="shared" si="14"/>
        <v>113.57006261061758</v>
      </c>
      <c r="U76" s="63">
        <f t="shared" si="15"/>
        <v>125.52480604331419</v>
      </c>
      <c r="V76" s="64">
        <f t="shared" si="17"/>
        <v>113.57006261061758</v>
      </c>
      <c r="W76" s="65">
        <f t="shared" si="18"/>
        <v>2.8829796408006869</v>
      </c>
      <c r="X76" s="66">
        <f t="shared" si="10"/>
        <v>-1.6618081227866011</v>
      </c>
      <c r="Z76" s="18"/>
    </row>
    <row r="77" spans="1:31" x14ac:dyDescent="0.2">
      <c r="A77" s="67" t="s">
        <v>98</v>
      </c>
      <c r="B77" s="58">
        <v>35.46163641194677</v>
      </c>
      <c r="C77" s="58">
        <v>340.09999999999997</v>
      </c>
      <c r="D77" s="58">
        <v>345.66250000000002</v>
      </c>
      <c r="E77" s="58">
        <v>217.13249999999999</v>
      </c>
      <c r="F77" s="58">
        <v>99.375</v>
      </c>
      <c r="G77" s="58">
        <v>243.0675</v>
      </c>
      <c r="H77" s="5"/>
      <c r="I77" s="58">
        <f t="shared" si="12"/>
        <v>122.61025901885185</v>
      </c>
      <c r="J77" s="58">
        <f t="shared" si="12"/>
        <v>121.38229847428943</v>
      </c>
      <c r="K77" s="58">
        <f t="shared" si="12"/>
        <v>107.60213863125472</v>
      </c>
      <c r="L77" s="58">
        <f t="shared" si="12"/>
        <v>121.65734015954281</v>
      </c>
      <c r="M77" s="98">
        <f t="shared" si="12"/>
        <v>102.44942177288618</v>
      </c>
      <c r="N77" s="58">
        <f t="shared" si="12"/>
        <v>105.08891165903576</v>
      </c>
      <c r="O77" s="24"/>
      <c r="P77" s="60">
        <f t="shared" si="13"/>
        <v>111.18767085529844</v>
      </c>
      <c r="Q77" s="61">
        <f t="shared" si="16"/>
        <v>1.2849860782794043</v>
      </c>
      <c r="R77" s="62">
        <f t="shared" si="9"/>
        <v>-0.23561106972225243</v>
      </c>
      <c r="S77" s="51"/>
      <c r="T77" s="63">
        <f t="shared" si="14"/>
        <v>116.47974606790925</v>
      </c>
      <c r="U77" s="63">
        <f t="shared" si="15"/>
        <v>128.74077196979445</v>
      </c>
      <c r="V77" s="64">
        <f t="shared" si="17"/>
        <v>116.47974606790925</v>
      </c>
      <c r="W77" s="65">
        <f t="shared" si="18"/>
        <v>2.5620162483027897</v>
      </c>
      <c r="X77" s="66">
        <f t="shared" si="10"/>
        <v>3.2335374941783179E-2</v>
      </c>
      <c r="Z77" s="18"/>
    </row>
    <row r="78" spans="1:31" x14ac:dyDescent="0.2">
      <c r="A78" s="67" t="s">
        <v>99</v>
      </c>
      <c r="B78" s="58">
        <v>35.49282055818508</v>
      </c>
      <c r="C78" s="58">
        <v>343.97566666666665</v>
      </c>
      <c r="D78" s="58">
        <v>347.86</v>
      </c>
      <c r="E78" s="58">
        <v>216.02999999999997</v>
      </c>
      <c r="F78" s="58">
        <v>99.426000000000002</v>
      </c>
      <c r="G78" s="58">
        <v>254.53749999999999</v>
      </c>
      <c r="H78" s="5"/>
      <c r="I78" s="58">
        <f t="shared" si="12"/>
        <v>122.71807965643171</v>
      </c>
      <c r="J78" s="58">
        <f t="shared" si="12"/>
        <v>122.76553084159372</v>
      </c>
      <c r="K78" s="58">
        <f t="shared" si="12"/>
        <v>108.28620386726435</v>
      </c>
      <c r="L78" s="58">
        <f t="shared" si="12"/>
        <v>121.03961956255296</v>
      </c>
      <c r="M78" s="98">
        <f t="shared" si="12"/>
        <v>102.5019995893432</v>
      </c>
      <c r="N78" s="58">
        <f t="shared" si="12"/>
        <v>110.0479037773944</v>
      </c>
      <c r="O78" s="24"/>
      <c r="P78" s="60">
        <f t="shared" si="13"/>
        <v>112.402397246497</v>
      </c>
      <c r="Q78" s="61">
        <f t="shared" si="16"/>
        <v>1.0925009777203121</v>
      </c>
      <c r="R78" s="62">
        <f t="shared" si="9"/>
        <v>-0.12219711132247513</v>
      </c>
      <c r="S78" s="51"/>
      <c r="T78" s="63">
        <f t="shared" si="14"/>
        <v>116.58217567361012</v>
      </c>
      <c r="U78" s="63">
        <f t="shared" si="15"/>
        <v>128.8539836392533</v>
      </c>
      <c r="V78" s="64">
        <f t="shared" si="17"/>
        <v>116.58217567361012</v>
      </c>
      <c r="W78" s="65">
        <f t="shared" si="18"/>
        <v>8.7937696602780058E-2</v>
      </c>
      <c r="X78" s="66">
        <f t="shared" si="10"/>
        <v>-0.52812788093381524</v>
      </c>
      <c r="Z78" s="18"/>
    </row>
    <row r="79" spans="1:31" x14ac:dyDescent="0.2">
      <c r="A79" s="71" t="s">
        <v>100</v>
      </c>
      <c r="B79" s="72">
        <v>35.297094528524696</v>
      </c>
      <c r="C79" s="72">
        <v>344.31166666666661</v>
      </c>
      <c r="D79" s="72">
        <v>338.35500000000002</v>
      </c>
      <c r="E79" s="72">
        <v>219.1875</v>
      </c>
      <c r="F79" s="58">
        <v>99.498000000000005</v>
      </c>
      <c r="G79" s="72">
        <v>258.54000000000002</v>
      </c>
      <c r="H79" s="73"/>
      <c r="I79" s="72">
        <f t="shared" si="12"/>
        <v>122.04134779570724</v>
      </c>
      <c r="J79" s="72">
        <f t="shared" si="12"/>
        <v>122.88544984273267</v>
      </c>
      <c r="K79" s="72">
        <f t="shared" si="12"/>
        <v>105.32736879637852</v>
      </c>
      <c r="L79" s="72">
        <f t="shared" si="12"/>
        <v>122.8087377348844</v>
      </c>
      <c r="M79" s="74">
        <f t="shared" si="12"/>
        <v>102.57622709492962</v>
      </c>
      <c r="N79" s="72">
        <f t="shared" si="12"/>
        <v>111.77836288408409</v>
      </c>
      <c r="O79" s="75"/>
      <c r="P79" s="76">
        <f t="shared" si="13"/>
        <v>112.19601299834717</v>
      </c>
      <c r="Q79" s="77">
        <f t="shared" si="16"/>
        <v>-0.18361196309473193</v>
      </c>
      <c r="R79" s="78">
        <f t="shared" si="9"/>
        <v>-0.89504588912632244</v>
      </c>
      <c r="S79" s="79"/>
      <c r="T79" s="80">
        <f t="shared" si="14"/>
        <v>115.93928040592188</v>
      </c>
      <c r="U79" s="80">
        <f t="shared" si="15"/>
        <v>128.14341518549261</v>
      </c>
      <c r="V79" s="81">
        <f t="shared" si="17"/>
        <v>115.93928040592188</v>
      </c>
      <c r="W79" s="82">
        <f t="shared" si="18"/>
        <v>-0.55145245315041391</v>
      </c>
      <c r="X79" s="83">
        <f t="shared" si="10"/>
        <v>-0.97721251023238365</v>
      </c>
    </row>
    <row r="80" spans="1:31" x14ac:dyDescent="0.2">
      <c r="A80" s="56" t="s">
        <v>101</v>
      </c>
      <c r="B80" s="57">
        <v>35.160795109679505</v>
      </c>
      <c r="C80" s="57">
        <v>340.93899999999996</v>
      </c>
      <c r="D80" s="57">
        <v>341.50599999999997</v>
      </c>
      <c r="E80" s="57">
        <v>225.68200000000002</v>
      </c>
      <c r="F80" s="58">
        <v>99.543000000000006</v>
      </c>
      <c r="G80" s="57">
        <v>272.20750000000004</v>
      </c>
      <c r="H80" s="5"/>
      <c r="I80" s="57">
        <f t="shared" si="12"/>
        <v>121.57008620883086</v>
      </c>
      <c r="J80" s="57">
        <f t="shared" si="12"/>
        <v>121.68173907534774</v>
      </c>
      <c r="K80" s="57">
        <f t="shared" si="12"/>
        <v>106.30825141693204</v>
      </c>
      <c r="L80" s="57">
        <f t="shared" si="12"/>
        <v>126.44754627651753</v>
      </c>
      <c r="M80" s="59">
        <f t="shared" si="12"/>
        <v>102.62261928592112</v>
      </c>
      <c r="N80" s="57">
        <f t="shared" si="12"/>
        <v>117.68743217594692</v>
      </c>
      <c r="O80" s="24"/>
      <c r="P80" s="88">
        <f t="shared" si="13"/>
        <v>113.54947062144961</v>
      </c>
      <c r="Q80" s="99">
        <f t="shared" si="16"/>
        <v>1.2063330834424457</v>
      </c>
      <c r="R80" s="100">
        <f t="shared" si="9"/>
        <v>-0.23804613383181517</v>
      </c>
      <c r="S80" s="51"/>
      <c r="T80" s="91">
        <f t="shared" si="14"/>
        <v>115.49158189838931</v>
      </c>
      <c r="U80" s="91">
        <f t="shared" si="15"/>
        <v>127.6485905192724</v>
      </c>
      <c r="V80" s="64">
        <f t="shared" si="17"/>
        <v>115.49158189838931</v>
      </c>
      <c r="W80" s="101">
        <f t="shared" si="18"/>
        <v>-0.38614911699046406</v>
      </c>
      <c r="X80" s="102">
        <f t="shared" si="10"/>
        <v>-0.98395169358640455</v>
      </c>
      <c r="Z80" s="18"/>
    </row>
    <row r="81" spans="1:31" x14ac:dyDescent="0.2">
      <c r="A81" s="67" t="s">
        <v>102</v>
      </c>
      <c r="B81" s="58">
        <v>35.01694654856545</v>
      </c>
      <c r="C81" s="58">
        <v>342.16374999999994</v>
      </c>
      <c r="D81" s="58">
        <v>357.62999999999994</v>
      </c>
      <c r="E81" s="58">
        <v>234.95250000000001</v>
      </c>
      <c r="F81" s="58">
        <v>99.606999999999999</v>
      </c>
      <c r="G81" s="58">
        <v>274.71250000000003</v>
      </c>
      <c r="H81" s="5"/>
      <c r="I81" s="58">
        <f t="shared" si="12"/>
        <v>121.07272311106523</v>
      </c>
      <c r="J81" s="58">
        <f t="shared" si="12"/>
        <v>122.11885454155291</v>
      </c>
      <c r="K81" s="58">
        <f t="shared" si="12"/>
        <v>111.32753144670195</v>
      </c>
      <c r="L81" s="58">
        <f t="shared" si="12"/>
        <v>131.64172205374592</v>
      </c>
      <c r="M81" s="58">
        <f t="shared" si="12"/>
        <v>102.68859929088678</v>
      </c>
      <c r="N81" s="58">
        <f t="shared" si="12"/>
        <v>118.77045530205751</v>
      </c>
      <c r="O81" s="24"/>
      <c r="P81" s="60">
        <f t="shared" si="13"/>
        <v>115.04257923942143</v>
      </c>
      <c r="Q81" s="61">
        <f t="shared" si="16"/>
        <v>1.3149410647184112</v>
      </c>
      <c r="R81" s="62">
        <f t="shared" si="9"/>
        <v>1.2537681200087025</v>
      </c>
      <c r="S81" s="51"/>
      <c r="T81" s="63">
        <f t="shared" si="14"/>
        <v>115.01908695551197</v>
      </c>
      <c r="U81" s="63">
        <f t="shared" si="15"/>
        <v>127.12635926661849</v>
      </c>
      <c r="V81" s="64">
        <f t="shared" si="17"/>
        <v>115.04257923942143</v>
      </c>
      <c r="W81" s="65">
        <f t="shared" si="18"/>
        <v>-0.3887752263735722</v>
      </c>
      <c r="X81" s="66">
        <f t="shared" si="10"/>
        <v>-1.7424068950582683</v>
      </c>
      <c r="Z81" s="18"/>
    </row>
    <row r="82" spans="1:31" x14ac:dyDescent="0.2">
      <c r="A82" s="67" t="s">
        <v>103</v>
      </c>
      <c r="B82" s="58">
        <v>35.076943070980107</v>
      </c>
      <c r="C82" s="58">
        <v>342.13416666666666</v>
      </c>
      <c r="D82" s="58">
        <v>387.60749999999996</v>
      </c>
      <c r="E82" s="58">
        <v>242.93</v>
      </c>
      <c r="F82" s="58">
        <v>99.942999999999998</v>
      </c>
      <c r="G82" s="58">
        <v>283.10599999999999</v>
      </c>
      <c r="H82" s="5"/>
      <c r="I82" s="58">
        <f t="shared" si="12"/>
        <v>121.28016388080403</v>
      </c>
      <c r="J82" s="58">
        <f t="shared" si="12"/>
        <v>122.10829619695861</v>
      </c>
      <c r="K82" s="58">
        <f t="shared" si="12"/>
        <v>120.65930191881982</v>
      </c>
      <c r="L82" s="58">
        <f t="shared" si="12"/>
        <v>136.11144183831411</v>
      </c>
      <c r="M82" s="58">
        <f t="shared" si="12"/>
        <v>103.03499431695661</v>
      </c>
      <c r="N82" s="58">
        <f t="shared" si="12"/>
        <v>122.39933937751026</v>
      </c>
      <c r="O82" s="24"/>
      <c r="P82" s="60">
        <f t="shared" si="13"/>
        <v>117.94283507324207</v>
      </c>
      <c r="Q82" s="61">
        <f t="shared" si="16"/>
        <v>2.5210281732164219</v>
      </c>
      <c r="R82" s="62">
        <f t="shared" si="9"/>
        <v>5.6152572650979948</v>
      </c>
      <c r="S82" s="51"/>
      <c r="T82" s="63">
        <f t="shared" si="14"/>
        <v>115.21615568676381</v>
      </c>
      <c r="U82" s="63">
        <f t="shared" si="15"/>
        <v>127.34417207484424</v>
      </c>
      <c r="V82" s="64">
        <f t="shared" si="17"/>
        <v>117.94283507324207</v>
      </c>
      <c r="W82" s="65">
        <f t="shared" si="18"/>
        <v>2.5210281732164219</v>
      </c>
      <c r="X82" s="66">
        <f t="shared" si="10"/>
        <v>2.550886082603343</v>
      </c>
      <c r="Z82" s="18"/>
    </row>
    <row r="83" spans="1:31" x14ac:dyDescent="0.2">
      <c r="A83" s="67" t="s">
        <v>104</v>
      </c>
      <c r="B83" s="58">
        <v>35.754591958916322</v>
      </c>
      <c r="C83" s="58">
        <v>343.43708333333325</v>
      </c>
      <c r="D83" s="58">
        <v>399.74250000000001</v>
      </c>
      <c r="E83" s="58">
        <v>247.98500000000001</v>
      </c>
      <c r="F83" s="58">
        <v>99.275999999999996</v>
      </c>
      <c r="G83" s="58">
        <v>288.11</v>
      </c>
      <c r="H83" s="5"/>
      <c r="I83" s="58">
        <f t="shared" si="12"/>
        <v>123.62316646276341</v>
      </c>
      <c r="J83" s="58">
        <f t="shared" si="12"/>
        <v>122.57330948634542</v>
      </c>
      <c r="K83" s="58">
        <f t="shared" si="12"/>
        <v>124.43683622552153</v>
      </c>
      <c r="L83" s="58">
        <f t="shared" si="12"/>
        <v>138.94371178641717</v>
      </c>
      <c r="M83" s="58">
        <f t="shared" si="12"/>
        <v>102.34735895270491</v>
      </c>
      <c r="N83" s="58">
        <f t="shared" si="12"/>
        <v>124.56279156236351</v>
      </c>
      <c r="O83" s="24"/>
      <c r="P83" s="60">
        <f t="shared" si="13"/>
        <v>119.59429451434663</v>
      </c>
      <c r="Q83" s="61">
        <f t="shared" si="16"/>
        <v>1.4002202338777137</v>
      </c>
      <c r="R83" s="62">
        <f t="shared" si="9"/>
        <v>11.96719545760625</v>
      </c>
      <c r="S83" s="51"/>
      <c r="T83" s="63">
        <f t="shared" si="14"/>
        <v>117.44200813962523</v>
      </c>
      <c r="U83" s="63">
        <f t="shared" si="15"/>
        <v>129.80432478590157</v>
      </c>
      <c r="V83" s="64">
        <f t="shared" si="17"/>
        <v>119.59429451434663</v>
      </c>
      <c r="W83" s="65">
        <f t="shared" si="18"/>
        <v>1.4002202338777137</v>
      </c>
      <c r="X83" s="66">
        <f t="shared" si="10"/>
        <v>6.0650735226721375</v>
      </c>
      <c r="Z83" s="18"/>
    </row>
    <row r="84" spans="1:31" x14ac:dyDescent="0.2">
      <c r="A84" s="67" t="s">
        <v>105</v>
      </c>
      <c r="B84" s="58">
        <v>36.163875818829823</v>
      </c>
      <c r="C84" s="58">
        <v>348.82033333333334</v>
      </c>
      <c r="D84" s="58">
        <v>407.05599999999998</v>
      </c>
      <c r="E84" s="58">
        <v>255.708</v>
      </c>
      <c r="F84" s="58">
        <v>99.930999999999997</v>
      </c>
      <c r="G84" s="58">
        <v>292.565</v>
      </c>
      <c r="H84" s="5"/>
      <c r="I84" s="58">
        <f t="shared" si="12"/>
        <v>125.03828446502582</v>
      </c>
      <c r="J84" s="58">
        <f t="shared" si="12"/>
        <v>124.49460104253984</v>
      </c>
      <c r="K84" s="58">
        <f t="shared" si="12"/>
        <v>126.71347381530833</v>
      </c>
      <c r="L84" s="58">
        <f t="shared" si="12"/>
        <v>143.27083756469608</v>
      </c>
      <c r="M84" s="58">
        <f t="shared" si="12"/>
        <v>103.02262306602555</v>
      </c>
      <c r="N84" s="58">
        <f t="shared" si="12"/>
        <v>126.4888865830512</v>
      </c>
      <c r="O84" s="24"/>
      <c r="P84" s="60">
        <f t="shared" si="13"/>
        <v>121.3447430347577</v>
      </c>
      <c r="Q84" s="61">
        <f t="shared" si="16"/>
        <v>1.4636555426990494</v>
      </c>
      <c r="R84" s="62">
        <f t="shared" ref="R84:R136" si="19">+(+P84/P72-1)*100</f>
        <v>15.77189022976555</v>
      </c>
      <c r="S84" s="51"/>
      <c r="T84" s="63">
        <f t="shared" si="14"/>
        <v>118.78637024177453</v>
      </c>
      <c r="U84" s="63">
        <f t="shared" si="15"/>
        <v>131.29019868827712</v>
      </c>
      <c r="V84" s="64">
        <f t="shared" si="17"/>
        <v>121.3447430347577</v>
      </c>
      <c r="W84" s="65">
        <f t="shared" si="18"/>
        <v>1.4636555426990494</v>
      </c>
      <c r="X84" s="66">
        <f t="shared" si="10"/>
        <v>9.975137175865779</v>
      </c>
      <c r="Z84" s="18"/>
    </row>
    <row r="85" spans="1:31" x14ac:dyDescent="0.2">
      <c r="A85" s="67" t="s">
        <v>106</v>
      </c>
      <c r="B85" s="58">
        <v>36.351124841535899</v>
      </c>
      <c r="C85" s="58">
        <v>351.47916666666663</v>
      </c>
      <c r="D85" s="58">
        <v>409.7</v>
      </c>
      <c r="E85" s="58">
        <v>258.07749999999999</v>
      </c>
      <c r="F85" s="58">
        <v>99.548000000000002</v>
      </c>
      <c r="G85" s="58">
        <v>288.39400000000006</v>
      </c>
      <c r="H85" s="5"/>
      <c r="I85" s="58">
        <f t="shared" si="12"/>
        <v>125.68570667950898</v>
      </c>
      <c r="J85" s="58">
        <f t="shared" si="12"/>
        <v>125.443543416136</v>
      </c>
      <c r="K85" s="58">
        <f t="shared" si="12"/>
        <v>127.5365311459156</v>
      </c>
      <c r="L85" s="58">
        <f t="shared" si="12"/>
        <v>144.59844659378217</v>
      </c>
      <c r="M85" s="58">
        <f t="shared" si="12"/>
        <v>102.62777397380904</v>
      </c>
      <c r="N85" s="58">
        <f t="shared" si="12"/>
        <v>124.68557741777889</v>
      </c>
      <c r="O85" s="24"/>
      <c r="P85" s="60">
        <f t="shared" si="13"/>
        <v>121.38010942700063</v>
      </c>
      <c r="Q85" s="61">
        <f t="shared" si="16"/>
        <v>2.9145384759532433E-2</v>
      </c>
      <c r="R85" s="62">
        <f t="shared" si="19"/>
        <v>14.352641906336316</v>
      </c>
      <c r="S85" s="51"/>
      <c r="T85" s="63">
        <f t="shared" si="14"/>
        <v>119.40142134553352</v>
      </c>
      <c r="U85" s="63">
        <f t="shared" si="15"/>
        <v>131.96999201348444</v>
      </c>
      <c r="V85" s="64">
        <f t="shared" si="17"/>
        <v>121.38010942700063</v>
      </c>
      <c r="W85" s="65">
        <f t="shared" si="18"/>
        <v>2.9145384759532433E-2</v>
      </c>
      <c r="X85" s="66">
        <f t="shared" ref="X85:X138" si="20">+(V85/V73-1)*100</f>
        <v>11.50981370402684</v>
      </c>
      <c r="Z85" s="18"/>
    </row>
    <row r="86" spans="1:31" x14ac:dyDescent="0.2">
      <c r="A86" s="67" t="s">
        <v>107</v>
      </c>
      <c r="B86" s="58">
        <v>36.530724073635632</v>
      </c>
      <c r="C86" s="58">
        <v>352.93583333333333</v>
      </c>
      <c r="D86" s="58">
        <v>397.03</v>
      </c>
      <c r="E86" s="58">
        <v>251.3475</v>
      </c>
      <c r="F86" s="58">
        <v>99.554000000000002</v>
      </c>
      <c r="G86" s="58">
        <v>285.10250000000002</v>
      </c>
      <c r="H86" s="5"/>
      <c r="I86" s="58">
        <f t="shared" si="12"/>
        <v>126.30667938678981</v>
      </c>
      <c r="J86" s="58">
        <f t="shared" si="12"/>
        <v>125.96343035559758</v>
      </c>
      <c r="K86" s="58">
        <f t="shared" si="12"/>
        <v>123.59245535968482</v>
      </c>
      <c r="L86" s="58">
        <f t="shared" si="12"/>
        <v>140.82768957088729</v>
      </c>
      <c r="M86" s="58">
        <f t="shared" si="12"/>
        <v>102.63395959927459</v>
      </c>
      <c r="N86" s="58">
        <f t="shared" si="12"/>
        <v>123.26251529418883</v>
      </c>
      <c r="O86" s="24"/>
      <c r="P86" s="60">
        <f t="shared" si="13"/>
        <v>120.27311901662254</v>
      </c>
      <c r="Q86" s="61">
        <f t="shared" si="16"/>
        <v>-0.91200314088021317</v>
      </c>
      <c r="R86" s="62">
        <f t="shared" si="19"/>
        <v>11.675253848010225</v>
      </c>
      <c r="S86" s="51"/>
      <c r="T86" s="63">
        <f t="shared" si="14"/>
        <v>119.99134541745032</v>
      </c>
      <c r="U86" s="63">
        <f t="shared" si="15"/>
        <v>132.62201335612932</v>
      </c>
      <c r="V86" s="64">
        <f t="shared" si="17"/>
        <v>120.27311901662254</v>
      </c>
      <c r="W86" s="65">
        <f t="shared" si="18"/>
        <v>-0.91200314088021317</v>
      </c>
      <c r="X86" s="66">
        <f t="shared" si="20"/>
        <v>8.942477526338477</v>
      </c>
      <c r="Z86" s="18"/>
    </row>
    <row r="87" spans="1:31" x14ac:dyDescent="0.2">
      <c r="A87" s="67" t="s">
        <v>108</v>
      </c>
      <c r="B87" s="58">
        <v>36.896353031254222</v>
      </c>
      <c r="C87" s="58">
        <v>355.2063333333333</v>
      </c>
      <c r="D87" s="58">
        <v>395.45600000000002</v>
      </c>
      <c r="E87" s="58">
        <v>249.99200000000002</v>
      </c>
      <c r="F87" s="58">
        <v>99.754000000000005</v>
      </c>
      <c r="G87" s="58">
        <v>291.70749999999998</v>
      </c>
      <c r="H87" s="5"/>
      <c r="I87" s="58">
        <f t="shared" si="12"/>
        <v>127.57085853175745</v>
      </c>
      <c r="J87" s="58">
        <f t="shared" si="12"/>
        <v>126.77377586775833</v>
      </c>
      <c r="K87" s="58">
        <f t="shared" si="12"/>
        <v>123.10248098813572</v>
      </c>
      <c r="L87" s="58">
        <f t="shared" si="12"/>
        <v>140.0682154037946</v>
      </c>
      <c r="M87" s="58">
        <f t="shared" si="12"/>
        <v>102.84014711479234</v>
      </c>
      <c r="N87" s="58">
        <f t="shared" si="12"/>
        <v>126.11815112171794</v>
      </c>
      <c r="O87" s="24"/>
      <c r="P87" s="60">
        <f t="shared" si="13"/>
        <v>121.05031042432323</v>
      </c>
      <c r="Q87" s="61">
        <f t="shared" si="16"/>
        <v>0.64618878603561747</v>
      </c>
      <c r="R87" s="62">
        <f t="shared" si="19"/>
        <v>12.002565599941262</v>
      </c>
      <c r="S87" s="51"/>
      <c r="T87" s="63">
        <f t="shared" si="14"/>
        <v>121.19231560516957</v>
      </c>
      <c r="U87" s="63">
        <f t="shared" si="15"/>
        <v>133.94940145834533</v>
      </c>
      <c r="V87" s="64">
        <f t="shared" si="17"/>
        <v>121.19231560516957</v>
      </c>
      <c r="W87" s="65">
        <f t="shared" si="18"/>
        <v>0.76425771283106236</v>
      </c>
      <c r="X87" s="66">
        <f t="shared" si="20"/>
        <v>9.7879692272219376</v>
      </c>
      <c r="Z87" s="18"/>
    </row>
    <row r="88" spans="1:31" x14ac:dyDescent="0.2">
      <c r="A88" s="67" t="s">
        <v>109</v>
      </c>
      <c r="B88" s="58">
        <v>37.698817507875923</v>
      </c>
      <c r="C88" s="58">
        <v>359.17666666666668</v>
      </c>
      <c r="D88" s="58">
        <v>407.75</v>
      </c>
      <c r="E88" s="58">
        <v>261.7</v>
      </c>
      <c r="F88" s="58">
        <v>100.1</v>
      </c>
      <c r="G88" s="58">
        <v>292.59399999999999</v>
      </c>
      <c r="H88" s="5"/>
      <c r="I88" s="58">
        <f t="shared" si="12"/>
        <v>130.34541682311897</v>
      </c>
      <c r="J88" s="58">
        <f t="shared" si="12"/>
        <v>128.19079493776448</v>
      </c>
      <c r="K88" s="58">
        <f t="shared" si="12"/>
        <v>126.92951079996848</v>
      </c>
      <c r="L88" s="58">
        <f t="shared" si="12"/>
        <v>146.62809998389164</v>
      </c>
      <c r="M88" s="58">
        <f t="shared" si="12"/>
        <v>103.19685151663806</v>
      </c>
      <c r="N88" s="58">
        <f t="shared" si="12"/>
        <v>126.50142457532951</v>
      </c>
      <c r="O88" s="24"/>
      <c r="P88" s="60">
        <f t="shared" si="13"/>
        <v>123.08167423888524</v>
      </c>
      <c r="Q88" s="61">
        <f t="shared" si="16"/>
        <v>1.6781153286111961</v>
      </c>
      <c r="R88" s="62">
        <f t="shared" si="19"/>
        <v>12.119676272387302</v>
      </c>
      <c r="S88" s="51"/>
      <c r="T88" s="63">
        <f t="shared" si="14"/>
        <v>123.82814598196302</v>
      </c>
      <c r="U88" s="63">
        <f t="shared" si="15"/>
        <v>136.86268766427492</v>
      </c>
      <c r="V88" s="64">
        <f t="shared" si="17"/>
        <v>123.82814598196302</v>
      </c>
      <c r="W88" s="65">
        <f t="shared" si="18"/>
        <v>2.1749154338965404</v>
      </c>
      <c r="X88" s="66">
        <f t="shared" si="20"/>
        <v>9.0323833020291122</v>
      </c>
      <c r="Z88" s="18"/>
    </row>
    <row r="89" spans="1:31" x14ac:dyDescent="0.2">
      <c r="A89" s="67" t="s">
        <v>110</v>
      </c>
      <c r="B89" s="58">
        <v>38.80953769184589</v>
      </c>
      <c r="C89" s="58">
        <v>366.23599999999999</v>
      </c>
      <c r="D89" s="58">
        <v>456.30200000000002</v>
      </c>
      <c r="E89" s="58">
        <v>281.262</v>
      </c>
      <c r="F89" s="58">
        <v>100.45699999999999</v>
      </c>
      <c r="G89" s="58">
        <v>303.6875</v>
      </c>
      <c r="H89" s="5"/>
      <c r="I89" s="58">
        <f t="shared" si="12"/>
        <v>134.18578357529017</v>
      </c>
      <c r="J89" s="58">
        <f t="shared" si="12"/>
        <v>130.71028363431304</v>
      </c>
      <c r="K89" s="58">
        <f t="shared" si="12"/>
        <v>142.04338353659651</v>
      </c>
      <c r="L89" s="58">
        <f t="shared" si="12"/>
        <v>157.58850843587823</v>
      </c>
      <c r="M89" s="58">
        <f t="shared" si="12"/>
        <v>103.56489623183724</v>
      </c>
      <c r="N89" s="58">
        <f t="shared" si="12"/>
        <v>131.29763896635058</v>
      </c>
      <c r="O89" s="24"/>
      <c r="P89" s="60">
        <f t="shared" si="13"/>
        <v>128.73064400311029</v>
      </c>
      <c r="Q89" s="61">
        <f t="shared" si="16"/>
        <v>4.5896107598123237</v>
      </c>
      <c r="R89" s="62">
        <f t="shared" si="19"/>
        <v>15.777804331059841</v>
      </c>
      <c r="S89" s="51"/>
      <c r="T89" s="63">
        <f t="shared" si="14"/>
        <v>127.47649439652565</v>
      </c>
      <c r="U89" s="63">
        <f t="shared" si="15"/>
        <v>140.89507275405469</v>
      </c>
      <c r="V89" s="64">
        <f t="shared" si="17"/>
        <v>128.73064400311029</v>
      </c>
      <c r="W89" s="65">
        <f t="shared" si="18"/>
        <v>3.9591144503297038</v>
      </c>
      <c r="X89" s="66">
        <f t="shared" si="20"/>
        <v>10.517620744175215</v>
      </c>
      <c r="Z89" s="18"/>
    </row>
    <row r="90" spans="1:31" x14ac:dyDescent="0.2">
      <c r="A90" s="67" t="s">
        <v>111</v>
      </c>
      <c r="B90" s="58">
        <v>39.958894850194582</v>
      </c>
      <c r="C90" s="58">
        <v>379.53625</v>
      </c>
      <c r="D90" s="58">
        <v>510.08249999999998</v>
      </c>
      <c r="E90" s="58">
        <v>305.32000000000005</v>
      </c>
      <c r="F90" s="58">
        <v>100.97499999999999</v>
      </c>
      <c r="G90" s="58">
        <v>316.10749999999996</v>
      </c>
      <c r="H90" s="5"/>
      <c r="I90" s="58">
        <f t="shared" si="12"/>
        <v>138.15973946534686</v>
      </c>
      <c r="J90" s="58">
        <f t="shared" si="12"/>
        <v>135.45716665484426</v>
      </c>
      <c r="K90" s="58">
        <f t="shared" si="12"/>
        <v>158.78484903157553</v>
      </c>
      <c r="L90" s="58">
        <f t="shared" si="12"/>
        <v>171.06798428384334</v>
      </c>
      <c r="M90" s="58">
        <f t="shared" si="12"/>
        <v>104.09892189702825</v>
      </c>
      <c r="N90" s="58">
        <f t="shared" si="12"/>
        <v>136.66735841796475</v>
      </c>
      <c r="O90" s="24"/>
      <c r="P90" s="60">
        <f t="shared" si="13"/>
        <v>135.2860476199875</v>
      </c>
      <c r="Q90" s="61">
        <f t="shared" si="16"/>
        <v>5.0923411963345933</v>
      </c>
      <c r="R90" s="62">
        <f t="shared" si="19"/>
        <v>20.358685343077653</v>
      </c>
      <c r="S90" s="51"/>
      <c r="T90" s="63">
        <f t="shared" si="14"/>
        <v>131.2517524920795</v>
      </c>
      <c r="U90" s="63">
        <f t="shared" si="15"/>
        <v>145.06772643861422</v>
      </c>
      <c r="V90" s="64">
        <f t="shared" si="17"/>
        <v>135.2860476199875</v>
      </c>
      <c r="W90" s="65">
        <f t="shared" si="18"/>
        <v>5.0923411963345933</v>
      </c>
      <c r="X90" s="66">
        <f t="shared" si="20"/>
        <v>16.043509085592778</v>
      </c>
      <c r="Z90" s="18"/>
    </row>
    <row r="91" spans="1:31" x14ac:dyDescent="0.2">
      <c r="A91" s="71" t="s">
        <v>112</v>
      </c>
      <c r="B91" s="72">
        <v>41.222038937039336</v>
      </c>
      <c r="C91" s="72">
        <v>395.48250000000002</v>
      </c>
      <c r="D91" s="72">
        <v>546.09999999999991</v>
      </c>
      <c r="E91" s="72">
        <v>323.03250000000003</v>
      </c>
      <c r="F91" s="58">
        <v>101.31100000000001</v>
      </c>
      <c r="G91" s="72">
        <v>315.96800000000002</v>
      </c>
      <c r="H91" s="73"/>
      <c r="I91" s="72">
        <f t="shared" si="12"/>
        <v>142.52711895869675</v>
      </c>
      <c r="J91" s="72">
        <f t="shared" si="12"/>
        <v>141.14841180934482</v>
      </c>
      <c r="K91" s="72">
        <f t="shared" si="12"/>
        <v>169.99682611370395</v>
      </c>
      <c r="L91" s="72">
        <f t="shared" si="12"/>
        <v>180.99213491802249</v>
      </c>
      <c r="M91" s="74">
        <f t="shared" si="12"/>
        <v>104.44531692309809</v>
      </c>
      <c r="N91" s="72">
        <f t="shared" si="12"/>
        <v>136.60704635166039</v>
      </c>
      <c r="O91" s="75"/>
      <c r="P91" s="76">
        <f t="shared" si="13"/>
        <v>139.64199234463561</v>
      </c>
      <c r="Q91" s="77">
        <f t="shared" si="16"/>
        <v>3.2198033731340558</v>
      </c>
      <c r="R91" s="78">
        <f t="shared" si="19"/>
        <v>24.462526441730837</v>
      </c>
      <c r="S91" s="79"/>
      <c r="T91" s="80">
        <f t="shared" si="14"/>
        <v>135.40076301076189</v>
      </c>
      <c r="U91" s="80">
        <f t="shared" si="15"/>
        <v>149.6534749066316</v>
      </c>
      <c r="V91" s="81">
        <f t="shared" si="17"/>
        <v>139.64199234463561</v>
      </c>
      <c r="W91" s="82">
        <f t="shared" si="18"/>
        <v>3.2198033731340558</v>
      </c>
      <c r="X91" s="83">
        <f t="shared" si="20"/>
        <v>20.444073704551879</v>
      </c>
    </row>
    <row r="92" spans="1:31" x14ac:dyDescent="0.2">
      <c r="A92" s="105" t="s">
        <v>113</v>
      </c>
      <c r="B92" s="68">
        <v>42.112892214828705</v>
      </c>
      <c r="C92" s="68">
        <v>407.36133333333328</v>
      </c>
      <c r="D92" s="68">
        <v>571.74400000000003</v>
      </c>
      <c r="E92" s="68">
        <v>338.47999999999996</v>
      </c>
      <c r="F92" s="58">
        <v>103.383</v>
      </c>
      <c r="G92" s="68">
        <v>324.80250000000001</v>
      </c>
      <c r="H92" s="5"/>
      <c r="I92" s="68">
        <f t="shared" si="12"/>
        <v>145.60728564555473</v>
      </c>
      <c r="J92" s="68">
        <f t="shared" si="12"/>
        <v>145.38798867848038</v>
      </c>
      <c r="K92" s="68">
        <f t="shared" si="12"/>
        <v>177.97961060163627</v>
      </c>
      <c r="L92" s="68">
        <f t="shared" si="12"/>
        <v>189.64722691076668</v>
      </c>
      <c r="M92" s="68">
        <f t="shared" si="12"/>
        <v>106.58141958386207</v>
      </c>
      <c r="N92" s="68">
        <f t="shared" ref="N92:N99" si="21">+G92/G$7*100</f>
        <v>140.42659437865598</v>
      </c>
      <c r="O92" s="24"/>
      <c r="P92" s="60">
        <f t="shared" si="13"/>
        <v>144.07590275326297</v>
      </c>
      <c r="Q92" s="96">
        <f t="shared" si="16"/>
        <v>3.1751984730241434</v>
      </c>
      <c r="R92" s="97">
        <f t="shared" si="19"/>
        <v>26.883817216182493</v>
      </c>
      <c r="S92" s="51"/>
      <c r="T92" s="63">
        <f t="shared" si="14"/>
        <v>138.32692136327699</v>
      </c>
      <c r="U92" s="63">
        <f t="shared" si="15"/>
        <v>152.88764992783246</v>
      </c>
      <c r="V92" s="64">
        <f t="shared" si="17"/>
        <v>144.07590275326297</v>
      </c>
      <c r="W92" s="106">
        <f t="shared" si="18"/>
        <v>3.1751984730241434</v>
      </c>
      <c r="X92" s="107">
        <f t="shared" si="20"/>
        <v>24.750133633135651</v>
      </c>
      <c r="Z92" s="18"/>
      <c r="AC92" s="108"/>
      <c r="AD92" s="108"/>
      <c r="AE92" s="109"/>
    </row>
    <row r="93" spans="1:31" x14ac:dyDescent="0.2">
      <c r="A93" s="67" t="s">
        <v>114</v>
      </c>
      <c r="B93" s="58">
        <v>42.820422174616731</v>
      </c>
      <c r="C93" s="58">
        <v>423.63708333333335</v>
      </c>
      <c r="D93" s="58">
        <v>593.90750000000003</v>
      </c>
      <c r="E93" s="58">
        <v>359.20000000000005</v>
      </c>
      <c r="F93" s="58">
        <v>104.31100000000001</v>
      </c>
      <c r="G93" s="58">
        <v>338.15249999999997</v>
      </c>
      <c r="H93" s="5"/>
      <c r="I93" s="58">
        <f t="shared" ref="I93:N130" si="22">+B93/B$7*100</f>
        <v>148.05360342473034</v>
      </c>
      <c r="J93" s="58">
        <f t="shared" si="22"/>
        <v>151.19683297249074</v>
      </c>
      <c r="K93" s="58">
        <f t="shared" si="22"/>
        <v>184.87894159517421</v>
      </c>
      <c r="L93" s="58">
        <f t="shared" si="22"/>
        <v>201.25645209863924</v>
      </c>
      <c r="M93" s="58">
        <f t="shared" si="22"/>
        <v>107.53812965586447</v>
      </c>
      <c r="N93" s="58">
        <f t="shared" si="21"/>
        <v>146.19839427229923</v>
      </c>
      <c r="O93" s="24"/>
      <c r="P93" s="60">
        <f t="shared" si="13"/>
        <v>148.63901415336355</v>
      </c>
      <c r="Q93" s="61">
        <f t="shared" si="16"/>
        <v>3.1671579444587206</v>
      </c>
      <c r="R93" s="62">
        <f t="shared" si="19"/>
        <v>29.203478517308557</v>
      </c>
      <c r="S93" s="51"/>
      <c r="T93" s="63">
        <f t="shared" si="14"/>
        <v>140.65092325349383</v>
      </c>
      <c r="U93" s="63">
        <f t="shared" si="15"/>
        <v>155.45628359596685</v>
      </c>
      <c r="V93" s="64">
        <f t="shared" si="17"/>
        <v>148.63901415336355</v>
      </c>
      <c r="W93" s="65">
        <f t="shared" si="18"/>
        <v>3.1671579444587206</v>
      </c>
      <c r="X93" s="66">
        <f t="shared" si="20"/>
        <v>29.203478517308557</v>
      </c>
      <c r="Z93" s="18"/>
      <c r="AC93" s="108"/>
      <c r="AD93" s="108"/>
      <c r="AE93" s="109"/>
    </row>
    <row r="94" spans="1:31" x14ac:dyDescent="0.2">
      <c r="A94" s="67" t="s">
        <v>115</v>
      </c>
      <c r="B94" s="58">
        <v>43.556223003145412</v>
      </c>
      <c r="C94" s="58">
        <v>428.13749999999993</v>
      </c>
      <c r="D94" s="58">
        <v>621.93000000000006</v>
      </c>
      <c r="E94" s="58">
        <v>385.62</v>
      </c>
      <c r="F94" s="58">
        <v>105.67700000000001</v>
      </c>
      <c r="G94" s="58">
        <v>391.78600000000006</v>
      </c>
      <c r="H94" s="5"/>
      <c r="I94" s="58">
        <f t="shared" si="22"/>
        <v>150.59766904889298</v>
      </c>
      <c r="J94" s="58">
        <f t="shared" si="22"/>
        <v>152.80303973253774</v>
      </c>
      <c r="K94" s="58">
        <f t="shared" si="22"/>
        <v>193.60213525891947</v>
      </c>
      <c r="L94" s="58">
        <f t="shared" si="22"/>
        <v>216.05933479475848</v>
      </c>
      <c r="M94" s="58">
        <f t="shared" si="22"/>
        <v>108.94639038685077</v>
      </c>
      <c r="N94" s="58">
        <f t="shared" si="21"/>
        <v>169.3865463019408</v>
      </c>
      <c r="O94" s="24"/>
      <c r="P94" s="60">
        <f t="shared" si="13"/>
        <v>156.75049201877806</v>
      </c>
      <c r="Q94" s="61">
        <f t="shared" si="16"/>
        <v>5.4571660822811952</v>
      </c>
      <c r="R94" s="62">
        <f t="shared" si="19"/>
        <v>32.903785059462564</v>
      </c>
      <c r="S94" s="51"/>
      <c r="T94" s="63">
        <f t="shared" si="14"/>
        <v>143.06778559644832</v>
      </c>
      <c r="U94" s="63">
        <f t="shared" si="15"/>
        <v>158.12755250133765</v>
      </c>
      <c r="V94" s="64">
        <f t="shared" si="17"/>
        <v>156.75049201877806</v>
      </c>
      <c r="W94" s="65">
        <f t="shared" si="18"/>
        <v>5.4571660822811952</v>
      </c>
      <c r="X94" s="66">
        <f t="shared" si="20"/>
        <v>32.903785059462564</v>
      </c>
      <c r="Z94" s="18"/>
      <c r="AC94" s="108"/>
      <c r="AD94" s="108"/>
      <c r="AE94" s="109"/>
    </row>
    <row r="95" spans="1:31" x14ac:dyDescent="0.2">
      <c r="A95" s="67" t="s">
        <v>116</v>
      </c>
      <c r="B95" s="58">
        <v>45.567864955421541</v>
      </c>
      <c r="C95" s="58">
        <v>435.69166666666666</v>
      </c>
      <c r="D95" s="58">
        <v>683.33500000000004</v>
      </c>
      <c r="E95" s="58">
        <v>412.17500000000001</v>
      </c>
      <c r="F95" s="58">
        <v>107.158</v>
      </c>
      <c r="G95" s="58">
        <v>387.565</v>
      </c>
      <c r="H95" s="5"/>
      <c r="I95" s="58">
        <f t="shared" si="22"/>
        <v>157.55301476268161</v>
      </c>
      <c r="J95" s="58">
        <f t="shared" si="22"/>
        <v>155.49913533106132</v>
      </c>
      <c r="K95" s="58">
        <f t="shared" si="22"/>
        <v>212.71705030655173</v>
      </c>
      <c r="L95" s="58">
        <f t="shared" si="22"/>
        <v>230.93785674765206</v>
      </c>
      <c r="M95" s="58">
        <f t="shared" si="22"/>
        <v>110.47320893925976</v>
      </c>
      <c r="N95" s="58">
        <f t="shared" si="21"/>
        <v>167.56161990860232</v>
      </c>
      <c r="O95" s="24"/>
      <c r="P95" s="60">
        <f t="shared" si="13"/>
        <v>163.07687723935612</v>
      </c>
      <c r="Q95" s="61">
        <f t="shared" si="16"/>
        <v>4.0359587642124772</v>
      </c>
      <c r="R95" s="62">
        <f t="shared" si="19"/>
        <v>36.358408987306071</v>
      </c>
      <c r="S95" s="51"/>
      <c r="T95" s="63">
        <f t="shared" si="14"/>
        <v>149.67536402454752</v>
      </c>
      <c r="U95" s="63">
        <f t="shared" si="15"/>
        <v>165.43066550081571</v>
      </c>
      <c r="V95" s="64">
        <f t="shared" si="17"/>
        <v>163.07687723935612</v>
      </c>
      <c r="W95" s="65">
        <f t="shared" si="18"/>
        <v>4.0359587642124772</v>
      </c>
      <c r="X95" s="66">
        <f t="shared" si="20"/>
        <v>36.358408987306071</v>
      </c>
      <c r="Z95" s="18"/>
      <c r="AC95" s="108"/>
      <c r="AD95" s="108"/>
      <c r="AE95" s="109"/>
    </row>
    <row r="96" spans="1:31" x14ac:dyDescent="0.2">
      <c r="A96" s="67" t="s">
        <v>117</v>
      </c>
      <c r="B96" s="58">
        <v>47.522520064792353</v>
      </c>
      <c r="C96" s="58">
        <v>466.40533333333337</v>
      </c>
      <c r="D96" s="58">
        <v>697.63600000000008</v>
      </c>
      <c r="E96" s="58">
        <v>404.21799999999996</v>
      </c>
      <c r="F96" s="58">
        <v>110.958</v>
      </c>
      <c r="G96" s="58">
        <v>409.12</v>
      </c>
      <c r="H96" s="5"/>
      <c r="I96" s="58">
        <f t="shared" si="22"/>
        <v>164.31132581376829</v>
      </c>
      <c r="J96" s="58">
        <f t="shared" si="22"/>
        <v>166.46089791434028</v>
      </c>
      <c r="K96" s="58">
        <f t="shared" si="22"/>
        <v>217.16884413598243</v>
      </c>
      <c r="L96" s="58">
        <f t="shared" si="22"/>
        <v>226.4796229242977</v>
      </c>
      <c r="M96" s="58">
        <f t="shared" si="22"/>
        <v>114.39077173409716</v>
      </c>
      <c r="N96" s="58">
        <f t="shared" si="21"/>
        <v>176.88080692788921</v>
      </c>
      <c r="O96" s="24"/>
      <c r="P96" s="60">
        <f t="shared" si="13"/>
        <v>168.85055091555415</v>
      </c>
      <c r="Q96" s="61">
        <f t="shared" si="16"/>
        <v>3.5404612682911063</v>
      </c>
      <c r="R96" s="62">
        <f t="shared" si="19"/>
        <v>39.149456904934901</v>
      </c>
      <c r="S96" s="51"/>
      <c r="T96" s="63">
        <f t="shared" si="14"/>
        <v>156.09575952307986</v>
      </c>
      <c r="U96" s="63">
        <f t="shared" si="15"/>
        <v>172.52689210445672</v>
      </c>
      <c r="V96" s="64">
        <f t="shared" si="17"/>
        <v>168.85055091555415</v>
      </c>
      <c r="W96" s="65">
        <f t="shared" si="18"/>
        <v>3.5404612682911063</v>
      </c>
      <c r="X96" s="66">
        <f t="shared" si="20"/>
        <v>39.149456904934901</v>
      </c>
      <c r="Z96" s="18"/>
      <c r="AC96" s="108"/>
      <c r="AD96" s="108"/>
      <c r="AE96" s="109"/>
    </row>
    <row r="97" spans="1:31" x14ac:dyDescent="0.2">
      <c r="A97" s="67" t="s">
        <v>118</v>
      </c>
      <c r="B97" s="58">
        <v>49.573018958155671</v>
      </c>
      <c r="C97" s="58">
        <v>495.59041666666661</v>
      </c>
      <c r="D97" s="58">
        <v>724.08249999999998</v>
      </c>
      <c r="E97" s="58">
        <v>403.69749999999999</v>
      </c>
      <c r="F97" s="58">
        <v>112.26600000000001</v>
      </c>
      <c r="G97" s="58">
        <v>415.64</v>
      </c>
      <c r="H97" s="5"/>
      <c r="I97" s="58">
        <f t="shared" si="22"/>
        <v>171.40102121057876</v>
      </c>
      <c r="J97" s="58">
        <f t="shared" si="22"/>
        <v>176.87710637115788</v>
      </c>
      <c r="K97" s="58">
        <f t="shared" si="22"/>
        <v>225.40144084320829</v>
      </c>
      <c r="L97" s="58">
        <f t="shared" si="22"/>
        <v>226.18799156762361</v>
      </c>
      <c r="M97" s="58">
        <f t="shared" si="22"/>
        <v>115.73923808558331</v>
      </c>
      <c r="N97" s="58">
        <f t="shared" si="21"/>
        <v>179.69969346770597</v>
      </c>
      <c r="O97" s="24"/>
      <c r="P97" s="60">
        <f t="shared" si="13"/>
        <v>173.75986018104052</v>
      </c>
      <c r="Q97" s="61">
        <f t="shared" si="16"/>
        <v>2.9074878576745844</v>
      </c>
      <c r="R97" s="62">
        <f t="shared" si="19"/>
        <v>43.153487833640213</v>
      </c>
      <c r="S97" s="51"/>
      <c r="T97" s="63">
        <f t="shared" si="14"/>
        <v>162.83097015004981</v>
      </c>
      <c r="U97" s="63">
        <f t="shared" si="15"/>
        <v>179.97107227110772</v>
      </c>
      <c r="V97" s="64">
        <f t="shared" si="17"/>
        <v>173.75986018104052</v>
      </c>
      <c r="W97" s="65">
        <f t="shared" si="18"/>
        <v>2.9074878576745844</v>
      </c>
      <c r="X97" s="66">
        <f t="shared" si="20"/>
        <v>43.153487833640213</v>
      </c>
      <c r="Z97" s="18"/>
      <c r="AC97" s="108"/>
      <c r="AD97" s="108"/>
      <c r="AE97" s="109"/>
    </row>
    <row r="98" spans="1:31" x14ac:dyDescent="0.2">
      <c r="A98" s="67" t="s">
        <v>119</v>
      </c>
      <c r="B98" s="58">
        <v>51.543001097534344</v>
      </c>
      <c r="C98" s="58">
        <v>509.78966666666662</v>
      </c>
      <c r="D98" s="58">
        <v>718.88800000000003</v>
      </c>
      <c r="E98" s="58">
        <v>388.34000000000003</v>
      </c>
      <c r="F98" s="58">
        <v>114.09699999999999</v>
      </c>
      <c r="G98" s="58">
        <v>408.73</v>
      </c>
      <c r="H98" s="5"/>
      <c r="I98" s="58">
        <f t="shared" si="22"/>
        <v>178.21232618155742</v>
      </c>
      <c r="J98" s="58">
        <f t="shared" si="22"/>
        <v>181.94484410009366</v>
      </c>
      <c r="K98" s="58">
        <f t="shared" si="22"/>
        <v>223.78443202935071</v>
      </c>
      <c r="L98" s="58">
        <f t="shared" si="22"/>
        <v>217.58332574606226</v>
      </c>
      <c r="M98" s="58">
        <f t="shared" si="22"/>
        <v>117.62688479014838</v>
      </c>
      <c r="N98" s="58">
        <f t="shared" si="21"/>
        <v>176.7121925489738</v>
      </c>
      <c r="O98" s="24"/>
      <c r="P98" s="60">
        <f t="shared" si="13"/>
        <v>174.60618749514933</v>
      </c>
      <c r="Q98" s="61">
        <f t="shared" si="16"/>
        <v>0.48706721634501626</v>
      </c>
      <c r="R98" s="62">
        <f t="shared" si="19"/>
        <v>45.174739728016533</v>
      </c>
      <c r="S98" s="51"/>
      <c r="T98" s="63">
        <f t="shared" si="14"/>
        <v>169.30170987247953</v>
      </c>
      <c r="U98" s="63">
        <f t="shared" si="15"/>
        <v>187.1229424906353</v>
      </c>
      <c r="V98" s="64">
        <f>IF(P98&lt;T98,T98,IF(P98&gt;U98,U98,P98))</f>
        <v>174.60618749514933</v>
      </c>
      <c r="W98" s="65">
        <f t="shared" si="18"/>
        <v>0.48706721634501626</v>
      </c>
      <c r="X98" s="66">
        <f t="shared" si="20"/>
        <v>45.174739728016533</v>
      </c>
      <c r="Z98" s="18"/>
    </row>
    <row r="99" spans="1:31" x14ac:dyDescent="0.2">
      <c r="A99" s="67" t="s">
        <v>120</v>
      </c>
      <c r="B99" s="58">
        <v>52.382687181206869</v>
      </c>
      <c r="C99" s="58">
        <v>523.04583333333335</v>
      </c>
      <c r="D99" s="58">
        <v>714.54</v>
      </c>
      <c r="E99" s="58">
        <v>370.67499999999995</v>
      </c>
      <c r="F99" s="58">
        <v>115.107</v>
      </c>
      <c r="G99" s="58">
        <v>408.3125</v>
      </c>
      <c r="H99" s="5"/>
      <c r="I99" s="58">
        <f t="shared" si="22"/>
        <v>181.11557991236745</v>
      </c>
      <c r="J99" s="58">
        <f t="shared" si="22"/>
        <v>186.67599370008855</v>
      </c>
      <c r="K99" s="58">
        <f t="shared" si="22"/>
        <v>222.43093230413118</v>
      </c>
      <c r="L99" s="58">
        <f t="shared" si="22"/>
        <v>207.6857889244518</v>
      </c>
      <c r="M99" s="58">
        <f t="shared" si="22"/>
        <v>118.66813174351304</v>
      </c>
      <c r="N99" s="58">
        <f t="shared" si="21"/>
        <v>176.53168869462203</v>
      </c>
      <c r="O99" s="24"/>
      <c r="P99" s="60">
        <f t="shared" si="13"/>
        <v>174.95425564071257</v>
      </c>
      <c r="Q99" s="61">
        <f t="shared" si="16"/>
        <v>0.19934467990885274</v>
      </c>
      <c r="R99" s="62">
        <f t="shared" si="19"/>
        <v>44.530199904021202</v>
      </c>
      <c r="S99" s="51"/>
      <c r="T99" s="63">
        <f t="shared" si="14"/>
        <v>172.05980091674908</v>
      </c>
      <c r="U99" s="63">
        <f t="shared" si="15"/>
        <v>190.17135890798582</v>
      </c>
      <c r="V99" s="64">
        <f t="shared" si="17"/>
        <v>174.95425564071257</v>
      </c>
      <c r="W99" s="65">
        <f t="shared" si="18"/>
        <v>0.19934467990885274</v>
      </c>
      <c r="X99" s="66">
        <f t="shared" si="20"/>
        <v>44.360848926010398</v>
      </c>
      <c r="Z99" s="18"/>
    </row>
    <row r="100" spans="1:31" x14ac:dyDescent="0.2">
      <c r="A100" s="67" t="s">
        <v>121</v>
      </c>
      <c r="B100" s="58">
        <v>54.022896292676471</v>
      </c>
      <c r="C100" s="58">
        <v>530.4325</v>
      </c>
      <c r="D100" s="58">
        <v>722.05250000000001</v>
      </c>
      <c r="E100" s="58">
        <v>375.31</v>
      </c>
      <c r="F100" s="58">
        <v>116.765</v>
      </c>
      <c r="G100" s="58">
        <v>410.28999999999996</v>
      </c>
      <c r="H100" s="5"/>
      <c r="I100" s="58">
        <f t="shared" si="22"/>
        <v>186.78667928483233</v>
      </c>
      <c r="J100" s="58">
        <f t="shared" si="22"/>
        <v>189.3123082489372</v>
      </c>
      <c r="K100" s="58">
        <f t="shared" si="22"/>
        <v>224.76951709845306</v>
      </c>
      <c r="L100" s="58">
        <f t="shared" si="22"/>
        <v>210.28273674036825</v>
      </c>
      <c r="M100" s="58">
        <f t="shared" si="22"/>
        <v>120.37742624715528</v>
      </c>
      <c r="N100" s="58">
        <f t="shared" si="22"/>
        <v>177.38665006463546</v>
      </c>
      <c r="O100" s="24"/>
      <c r="P100" s="60">
        <f t="shared" si="13"/>
        <v>177.53764286610266</v>
      </c>
      <c r="Q100" s="61">
        <f t="shared" si="16"/>
        <v>1.4766072513808126</v>
      </c>
      <c r="R100" s="62">
        <f t="shared" si="19"/>
        <v>44.243766559045653</v>
      </c>
      <c r="S100" s="51"/>
      <c r="T100" s="63">
        <f t="shared" si="14"/>
        <v>177.4473453205907</v>
      </c>
      <c r="U100" s="63">
        <f t="shared" si="15"/>
        <v>196.12601324907396</v>
      </c>
      <c r="V100" s="64">
        <f t="shared" si="17"/>
        <v>177.53764286610266</v>
      </c>
      <c r="W100" s="65">
        <f t="shared" si="18"/>
        <v>1.4766072513808126</v>
      </c>
      <c r="X100" s="66">
        <f t="shared" si="20"/>
        <v>43.374223572694895</v>
      </c>
      <c r="Z100" s="18"/>
    </row>
    <row r="101" spans="1:31" ht="14.25" customHeight="1" x14ac:dyDescent="0.2">
      <c r="A101" s="67" t="s">
        <v>122</v>
      </c>
      <c r="B101" s="58">
        <v>56.168226896665729</v>
      </c>
      <c r="C101" s="58">
        <v>533.95333333333326</v>
      </c>
      <c r="D101" s="58">
        <v>704.31600000000003</v>
      </c>
      <c r="E101" s="58">
        <v>359.61399999999998</v>
      </c>
      <c r="F101" s="58">
        <v>119.291</v>
      </c>
      <c r="G101" s="58">
        <v>414.505</v>
      </c>
      <c r="H101" s="5"/>
      <c r="I101" s="58">
        <f t="shared" si="22"/>
        <v>194.20425973657868</v>
      </c>
      <c r="J101" s="58">
        <f t="shared" si="22"/>
        <v>190.56889996474104</v>
      </c>
      <c r="K101" s="58">
        <f t="shared" si="22"/>
        <v>219.24827793645764</v>
      </c>
      <c r="L101" s="58">
        <f t="shared" si="22"/>
        <v>201.48841248608028</v>
      </c>
      <c r="M101" s="58">
        <f t="shared" si="22"/>
        <v>122.98157456814455</v>
      </c>
      <c r="N101" s="58">
        <f t="shared" si="22"/>
        <v>179.20898239060597</v>
      </c>
      <c r="O101" s="24"/>
      <c r="P101" s="60">
        <f t="shared" si="13"/>
        <v>178.41785032427532</v>
      </c>
      <c r="Q101" s="61">
        <f t="shared" si="16"/>
        <v>0.49578638308074297</v>
      </c>
      <c r="R101" s="62">
        <f t="shared" si="19"/>
        <v>38.597807620666089</v>
      </c>
      <c r="S101" s="51"/>
      <c r="T101" s="63">
        <f t="shared" si="14"/>
        <v>184.49404674974974</v>
      </c>
      <c r="U101" s="63">
        <f t="shared" si="15"/>
        <v>203.91447272340761</v>
      </c>
      <c r="V101" s="64">
        <f t="shared" si="17"/>
        <v>184.49404674974974</v>
      </c>
      <c r="W101" s="65">
        <f t="shared" si="18"/>
        <v>3.9182698223010348</v>
      </c>
      <c r="X101" s="66">
        <f t="shared" si="20"/>
        <v>43.317893092566329</v>
      </c>
      <c r="Z101" s="18"/>
    </row>
    <row r="102" spans="1:31" x14ac:dyDescent="0.2">
      <c r="A102" s="67" t="s">
        <v>123</v>
      </c>
      <c r="B102" s="58">
        <v>56.962797824675434</v>
      </c>
      <c r="C102" s="58">
        <v>537.86208333333343</v>
      </c>
      <c r="D102" s="58">
        <v>658.59249999999997</v>
      </c>
      <c r="E102" s="58">
        <v>316.5025</v>
      </c>
      <c r="F102" s="58">
        <v>123.37</v>
      </c>
      <c r="G102" s="58">
        <v>402.94799999999998</v>
      </c>
      <c r="H102" s="5"/>
      <c r="I102" s="58">
        <f t="shared" si="22"/>
        <v>196.95152571608375</v>
      </c>
      <c r="J102" s="58">
        <f t="shared" si="22"/>
        <v>191.96393983290156</v>
      </c>
      <c r="K102" s="58">
        <f t="shared" si="22"/>
        <v>205.01489599393804</v>
      </c>
      <c r="L102" s="58">
        <f t="shared" si="22"/>
        <v>177.33343605331166</v>
      </c>
      <c r="M102" s="58">
        <f t="shared" si="22"/>
        <v>127.18676894712925</v>
      </c>
      <c r="N102" s="58">
        <f t="shared" si="22"/>
        <v>174.21237629541235</v>
      </c>
      <c r="O102" s="24"/>
      <c r="P102" s="60">
        <f t="shared" si="13"/>
        <v>174.80003776316582</v>
      </c>
      <c r="Q102" s="61">
        <f t="shared" si="16"/>
        <v>-2.0277189499448123</v>
      </c>
      <c r="R102" s="110">
        <f t="shared" si="19"/>
        <v>29.207734898258963</v>
      </c>
      <c r="S102" s="111"/>
      <c r="T102" s="63">
        <f t="shared" si="14"/>
        <v>187.10394943027956</v>
      </c>
      <c r="U102" s="112">
        <f t="shared" si="15"/>
        <v>206.79910200188795</v>
      </c>
      <c r="V102" s="64">
        <f t="shared" si="17"/>
        <v>187.10394943027956</v>
      </c>
      <c r="W102" s="65">
        <f t="shared" si="18"/>
        <v>1.4146270443457398</v>
      </c>
      <c r="X102" s="113">
        <f t="shared" si="20"/>
        <v>38.30247296147364</v>
      </c>
      <c r="Y102" s="43"/>
      <c r="Z102" s="114"/>
    </row>
    <row r="103" spans="1:31" x14ac:dyDescent="0.2">
      <c r="A103" s="71" t="s">
        <v>124</v>
      </c>
      <c r="B103" s="72">
        <v>56.308071652063063</v>
      </c>
      <c r="C103" s="72">
        <v>538.32249999999999</v>
      </c>
      <c r="D103" s="72">
        <v>597.28</v>
      </c>
      <c r="E103" s="72">
        <v>295.17499999999995</v>
      </c>
      <c r="F103" s="58">
        <v>125.29600000000001</v>
      </c>
      <c r="G103" s="72">
        <v>400.01499999999999</v>
      </c>
      <c r="H103" s="73"/>
      <c r="I103" s="72">
        <f t="shared" si="22"/>
        <v>194.68777948965806</v>
      </c>
      <c r="J103" s="72">
        <f t="shared" si="22"/>
        <v>192.12826336496818</v>
      </c>
      <c r="K103" s="72">
        <f t="shared" si="22"/>
        <v>185.92877550117763</v>
      </c>
      <c r="L103" s="72">
        <f t="shared" si="22"/>
        <v>165.38383420995495</v>
      </c>
      <c r="M103" s="74">
        <f t="shared" si="22"/>
        <v>129.17235472156528</v>
      </c>
      <c r="N103" s="72">
        <f t="shared" si="22"/>
        <v>172.94430969705613</v>
      </c>
      <c r="O103" s="75"/>
      <c r="P103" s="76">
        <f t="shared" si="13"/>
        <v>170.1806303359341</v>
      </c>
      <c r="Q103" s="77">
        <f t="shared" si="16"/>
        <v>-2.6426810236108156</v>
      </c>
      <c r="R103" s="78">
        <f t="shared" si="19"/>
        <v>21.869236809461512</v>
      </c>
      <c r="S103" s="79"/>
      <c r="T103" s="80">
        <f t="shared" si="14"/>
        <v>184.95339051517513</v>
      </c>
      <c r="U103" s="115">
        <f t="shared" si="15"/>
        <v>204.42216846414098</v>
      </c>
      <c r="V103" s="81">
        <f t="shared" si="17"/>
        <v>184.95339051517513</v>
      </c>
      <c r="W103" s="82">
        <f t="shared" si="18"/>
        <v>-1.1493925818523598</v>
      </c>
      <c r="X103" s="83">
        <f t="shared" si="20"/>
        <v>32.448261020733128</v>
      </c>
    </row>
    <row r="104" spans="1:31" x14ac:dyDescent="0.2">
      <c r="A104" s="67" t="s">
        <v>125</v>
      </c>
      <c r="B104" s="58">
        <v>56.009668354074918</v>
      </c>
      <c r="C104" s="58">
        <v>532.10766666666666</v>
      </c>
      <c r="D104" s="58">
        <v>536.54</v>
      </c>
      <c r="E104" s="58">
        <v>275.69400000000002</v>
      </c>
      <c r="F104" s="58">
        <v>130.41499999999999</v>
      </c>
      <c r="G104" s="58">
        <v>404.4425</v>
      </c>
      <c r="H104" s="5"/>
      <c r="I104" s="58">
        <f t="shared" si="22"/>
        <v>193.65603619294768</v>
      </c>
      <c r="J104" s="58">
        <f t="shared" si="22"/>
        <v>189.91017822931801</v>
      </c>
      <c r="K104" s="58">
        <f t="shared" si="22"/>
        <v>167.02086995613757</v>
      </c>
      <c r="L104" s="58">
        <f t="shared" si="22"/>
        <v>154.46880931203296</v>
      </c>
      <c r="M104" s="58">
        <f t="shared" si="22"/>
        <v>134.44972418124229</v>
      </c>
      <c r="N104" s="58">
        <f t="shared" si="22"/>
        <v>174.85851524230748</v>
      </c>
      <c r="O104" s="24"/>
      <c r="P104" s="60">
        <f t="shared" si="13"/>
        <v>167.06709736674247</v>
      </c>
      <c r="Q104" s="61">
        <f t="shared" si="16"/>
        <v>-1.8295460317931389</v>
      </c>
      <c r="R104" s="110">
        <f t="shared" si="19"/>
        <v>15.957696029746948</v>
      </c>
      <c r="S104" s="111"/>
      <c r="T104" s="63">
        <f t="shared" si="14"/>
        <v>183.97323438330028</v>
      </c>
      <c r="U104" s="112">
        <f t="shared" si="15"/>
        <v>203.33883800259508</v>
      </c>
      <c r="V104" s="64">
        <f t="shared" si="17"/>
        <v>183.97323438330028</v>
      </c>
      <c r="W104" s="65">
        <f t="shared" si="18"/>
        <v>-0.5299476420219662</v>
      </c>
      <c r="X104" s="113">
        <f t="shared" si="20"/>
        <v>27.691883838731492</v>
      </c>
    </row>
    <row r="105" spans="1:31" x14ac:dyDescent="0.2">
      <c r="A105" s="67" t="s">
        <v>126</v>
      </c>
      <c r="B105" s="58">
        <v>53.580607090190455</v>
      </c>
      <c r="C105" s="58">
        <v>494.64333333333326</v>
      </c>
      <c r="D105" s="58">
        <v>480.74</v>
      </c>
      <c r="E105" s="58">
        <v>255.245</v>
      </c>
      <c r="F105" s="58">
        <v>131.048</v>
      </c>
      <c r="G105" s="58">
        <v>406.30500000000001</v>
      </c>
      <c r="H105" s="5"/>
      <c r="I105" s="58">
        <f t="shared" si="22"/>
        <v>185.25744377386809</v>
      </c>
      <c r="J105" s="58">
        <f t="shared" si="22"/>
        <v>176.53909063506057</v>
      </c>
      <c r="K105" s="58">
        <f t="shared" si="22"/>
        <v>149.65074928749689</v>
      </c>
      <c r="L105" s="58">
        <f t="shared" si="22"/>
        <v>143.01142292849991</v>
      </c>
      <c r="M105" s="58">
        <f t="shared" si="22"/>
        <v>135.102307667856</v>
      </c>
      <c r="N105" s="58">
        <f t="shared" si="22"/>
        <v>175.66375698776892</v>
      </c>
      <c r="O105" s="24"/>
      <c r="P105" s="60">
        <f t="shared" si="13"/>
        <v>160.21434700115111</v>
      </c>
      <c r="Q105" s="61">
        <f t="shared" si="16"/>
        <v>-4.101795310747713</v>
      </c>
      <c r="R105" s="110">
        <f t="shared" si="19"/>
        <v>7.7875468387083702</v>
      </c>
      <c r="S105" s="111"/>
      <c r="T105" s="63">
        <f t="shared" si="14"/>
        <v>175.99457158517467</v>
      </c>
      <c r="U105" s="112">
        <f t="shared" si="15"/>
        <v>194.52031596256151</v>
      </c>
      <c r="V105" s="64">
        <f t="shared" si="17"/>
        <v>175.99457158517467</v>
      </c>
      <c r="W105" s="65">
        <f t="shared" si="18"/>
        <v>-4.3368606443600406</v>
      </c>
      <c r="X105" s="113">
        <f t="shared" si="20"/>
        <v>18.404022381086339</v>
      </c>
    </row>
    <row r="106" spans="1:31" x14ac:dyDescent="0.2">
      <c r="A106" s="67" t="s">
        <v>127</v>
      </c>
      <c r="B106" s="58">
        <v>50.247378744911934</v>
      </c>
      <c r="C106" s="58">
        <v>483.5670833333333</v>
      </c>
      <c r="D106" s="58">
        <v>476.41499999999996</v>
      </c>
      <c r="E106" s="58">
        <v>257.27249999999998</v>
      </c>
      <c r="F106" s="58">
        <v>131.50200000000001</v>
      </c>
      <c r="G106" s="58">
        <v>389.27599999999995</v>
      </c>
      <c r="H106" s="5"/>
      <c r="I106" s="58">
        <f t="shared" si="22"/>
        <v>173.73265157206507</v>
      </c>
      <c r="J106" s="58">
        <f t="shared" si="22"/>
        <v>172.5859571934968</v>
      </c>
      <c r="K106" s="58">
        <f t="shared" si="22"/>
        <v>148.30440928943466</v>
      </c>
      <c r="L106" s="58">
        <f t="shared" si="22"/>
        <v>144.14741250709119</v>
      </c>
      <c r="M106" s="58">
        <f t="shared" si="22"/>
        <v>135.57035332808132</v>
      </c>
      <c r="N106" s="58">
        <f t="shared" si="22"/>
        <v>168.30136145302356</v>
      </c>
      <c r="O106" s="24"/>
      <c r="P106" s="60">
        <f t="shared" si="13"/>
        <v>156.13166273856078</v>
      </c>
      <c r="Q106" s="61">
        <f t="shared" si="16"/>
        <v>-2.5482638346745579</v>
      </c>
      <c r="R106" s="110">
        <f t="shared" si="19"/>
        <v>-0.39478618041157709</v>
      </c>
      <c r="S106" s="111"/>
      <c r="T106" s="63">
        <f t="shared" si="14"/>
        <v>165.04601899346181</v>
      </c>
      <c r="U106" s="112">
        <f t="shared" si="15"/>
        <v>182.41928415066832</v>
      </c>
      <c r="V106" s="64">
        <f t="shared" si="17"/>
        <v>165.04601899346181</v>
      </c>
      <c r="W106" s="65">
        <f t="shared" si="18"/>
        <v>-6.2209603927551704</v>
      </c>
      <c r="X106" s="113">
        <f t="shared" si="20"/>
        <v>5.2921856051909355</v>
      </c>
    </row>
    <row r="107" spans="1:31" x14ac:dyDescent="0.2">
      <c r="A107" s="67" t="s">
        <v>128</v>
      </c>
      <c r="B107" s="58">
        <v>46.887970910925347</v>
      </c>
      <c r="C107" s="58">
        <v>467.50099999999998</v>
      </c>
      <c r="D107" s="58">
        <v>470.31200000000001</v>
      </c>
      <c r="E107" s="58">
        <v>241.9</v>
      </c>
      <c r="F107" s="58">
        <v>130.90100000000001</v>
      </c>
      <c r="G107" s="58">
        <v>377.45749999999998</v>
      </c>
      <c r="H107" s="5"/>
      <c r="I107" s="58">
        <f t="shared" si="22"/>
        <v>162.11734256911419</v>
      </c>
      <c r="J107" s="58">
        <f t="shared" si="22"/>
        <v>166.85194330793527</v>
      </c>
      <c r="K107" s="58">
        <f t="shared" si="22"/>
        <v>146.40459125286273</v>
      </c>
      <c r="L107" s="58">
        <f t="shared" si="22"/>
        <v>135.53434232366598</v>
      </c>
      <c r="M107" s="58">
        <f t="shared" si="22"/>
        <v>134.95075984395044</v>
      </c>
      <c r="N107" s="58">
        <f t="shared" si="22"/>
        <v>163.19169725504435</v>
      </c>
      <c r="O107" s="24"/>
      <c r="P107" s="60">
        <f t="shared" si="13"/>
        <v>151.20439759215114</v>
      </c>
      <c r="Q107" s="61">
        <f t="shared" si="16"/>
        <v>-3.1558397957115458</v>
      </c>
      <c r="R107" s="110">
        <f t="shared" si="19"/>
        <v>-7.2802961696274977</v>
      </c>
      <c r="S107" s="111"/>
      <c r="T107" s="63">
        <f t="shared" si="14"/>
        <v>154.01147544065847</v>
      </c>
      <c r="U107" s="112">
        <f t="shared" si="15"/>
        <v>170.2232096975699</v>
      </c>
      <c r="V107" s="64">
        <f t="shared" si="17"/>
        <v>154.01147544065847</v>
      </c>
      <c r="W107" s="65">
        <f t="shared" si="18"/>
        <v>-6.6857374810358028</v>
      </c>
      <c r="X107" s="113">
        <f t="shared" si="20"/>
        <v>-5.558974363601477</v>
      </c>
    </row>
    <row r="108" spans="1:31" x14ac:dyDescent="0.2">
      <c r="A108" s="67" t="s">
        <v>129</v>
      </c>
      <c r="B108" s="58">
        <v>45.331068933105861</v>
      </c>
      <c r="C108" s="58">
        <v>450.57541666666657</v>
      </c>
      <c r="D108" s="58">
        <v>466.2525</v>
      </c>
      <c r="E108" s="58">
        <v>245.54749999999999</v>
      </c>
      <c r="F108" s="58">
        <v>130.04</v>
      </c>
      <c r="G108" s="58">
        <v>366.78000000000003</v>
      </c>
      <c r="H108" s="5"/>
      <c r="I108" s="58">
        <f t="shared" si="22"/>
        <v>156.73428149009698</v>
      </c>
      <c r="J108" s="58">
        <f t="shared" si="22"/>
        <v>160.8111723346388</v>
      </c>
      <c r="K108" s="58">
        <f t="shared" si="22"/>
        <v>145.14089940959488</v>
      </c>
      <c r="L108" s="58">
        <f t="shared" si="22"/>
        <v>137.57800298354846</v>
      </c>
      <c r="M108" s="58">
        <f t="shared" si="22"/>
        <v>134.06312258964647</v>
      </c>
      <c r="N108" s="58">
        <f t="shared" si="22"/>
        <v>158.57533820153307</v>
      </c>
      <c r="O108" s="24"/>
      <c r="P108" s="60">
        <f t="shared" si="13"/>
        <v>148.32106844230302</v>
      </c>
      <c r="Q108" s="61">
        <f t="shared" si="16"/>
        <v>-1.906908261772533</v>
      </c>
      <c r="R108" s="110">
        <f t="shared" si="19"/>
        <v>-12.158374587429321</v>
      </c>
      <c r="S108" s="111"/>
      <c r="T108" s="63">
        <f t="shared" si="14"/>
        <v>148.89756741559211</v>
      </c>
      <c r="U108" s="112">
        <f t="shared" si="15"/>
        <v>164.57099556460184</v>
      </c>
      <c r="V108" s="64">
        <f t="shared" si="17"/>
        <v>148.89756741559211</v>
      </c>
      <c r="W108" s="65">
        <f t="shared" si="18"/>
        <v>-3.3204720690029221</v>
      </c>
      <c r="X108" s="113">
        <f t="shared" si="20"/>
        <v>-11.816949007137655</v>
      </c>
    </row>
    <row r="109" spans="1:31" x14ac:dyDescent="0.2">
      <c r="A109" s="67" t="s">
        <v>130</v>
      </c>
      <c r="B109" s="58">
        <v>44.003997204401685</v>
      </c>
      <c r="C109" s="58">
        <v>442.58749999999998</v>
      </c>
      <c r="D109" s="58">
        <v>473.03000000000003</v>
      </c>
      <c r="E109" s="58">
        <v>250.57249999999999</v>
      </c>
      <c r="F109" s="58">
        <v>130.261</v>
      </c>
      <c r="G109" s="58">
        <v>359.48500000000001</v>
      </c>
      <c r="H109" s="5"/>
      <c r="I109" s="58">
        <f t="shared" si="22"/>
        <v>152.14586919849168</v>
      </c>
      <c r="J109" s="58">
        <f t="shared" si="22"/>
        <v>157.96027058509137</v>
      </c>
      <c r="K109" s="58">
        <f t="shared" si="22"/>
        <v>147.25068422736749</v>
      </c>
      <c r="L109" s="58">
        <f t="shared" si="22"/>
        <v>140.3934642079239</v>
      </c>
      <c r="M109" s="58">
        <f t="shared" si="22"/>
        <v>134.2909597942936</v>
      </c>
      <c r="N109" s="58">
        <f t="shared" si="22"/>
        <v>155.42138462669206</v>
      </c>
      <c r="O109" s="24"/>
      <c r="P109" s="60">
        <f t="shared" si="13"/>
        <v>147.19132043747285</v>
      </c>
      <c r="Q109" s="61">
        <f t="shared" si="16"/>
        <v>-0.76169084857262703</v>
      </c>
      <c r="R109" s="110">
        <f t="shared" si="19"/>
        <v>-15.290378178185627</v>
      </c>
      <c r="S109" s="111"/>
      <c r="T109" s="63">
        <f t="shared" si="14"/>
        <v>144.53857573856709</v>
      </c>
      <c r="U109" s="112">
        <f t="shared" si="15"/>
        <v>159.75316265841627</v>
      </c>
      <c r="V109" s="64">
        <f t="shared" si="17"/>
        <v>147.19132043747285</v>
      </c>
      <c r="W109" s="65">
        <f t="shared" si="18"/>
        <v>-1.1459199822633104</v>
      </c>
      <c r="X109" s="113">
        <f t="shared" si="20"/>
        <v>-15.290378178185627</v>
      </c>
    </row>
    <row r="110" spans="1:31" x14ac:dyDescent="0.2">
      <c r="A110" s="67" t="s">
        <v>131</v>
      </c>
      <c r="B110" s="58">
        <v>43.598618777771613</v>
      </c>
      <c r="C110" s="58">
        <v>435.80866666666668</v>
      </c>
      <c r="D110" s="58">
        <v>460.87799999999999</v>
      </c>
      <c r="E110" s="58">
        <v>236.29000000000002</v>
      </c>
      <c r="F110" s="58">
        <v>130.21700000000001</v>
      </c>
      <c r="G110" s="58">
        <v>348.94666666666672</v>
      </c>
      <c r="H110" s="5"/>
      <c r="I110" s="58">
        <f t="shared" si="22"/>
        <v>150.7442544136471</v>
      </c>
      <c r="J110" s="58">
        <f t="shared" si="22"/>
        <v>155.5408928403865</v>
      </c>
      <c r="K110" s="58">
        <f t="shared" si="22"/>
        <v>143.46785794841907</v>
      </c>
      <c r="L110" s="58">
        <f t="shared" si="22"/>
        <v>132.39111098660206</v>
      </c>
      <c r="M110" s="58">
        <f t="shared" si="22"/>
        <v>134.24559854087971</v>
      </c>
      <c r="N110" s="58">
        <f t="shared" si="22"/>
        <v>150.86519352463137</v>
      </c>
      <c r="O110" s="24"/>
      <c r="P110" s="60">
        <f t="shared" si="13"/>
        <v>144.50296373519714</v>
      </c>
      <c r="Q110" s="61">
        <f t="shared" si="16"/>
        <v>-1.8264369762330701</v>
      </c>
      <c r="R110" s="110">
        <f t="shared" si="19"/>
        <v>-17.240639745821419</v>
      </c>
      <c r="S110" s="111"/>
      <c r="T110" s="63">
        <f t="shared" si="14"/>
        <v>143.20704169296474</v>
      </c>
      <c r="U110" s="112">
        <f t="shared" si="15"/>
        <v>158.28146713432946</v>
      </c>
      <c r="V110" s="64">
        <f t="shared" si="17"/>
        <v>144.50296373519714</v>
      </c>
      <c r="W110" s="65">
        <f t="shared" si="18"/>
        <v>-1.8264369762330701</v>
      </c>
      <c r="X110" s="113">
        <f t="shared" si="20"/>
        <v>-17.240639745821419</v>
      </c>
    </row>
    <row r="111" spans="1:31" x14ac:dyDescent="0.2">
      <c r="A111" s="67" t="s">
        <v>132</v>
      </c>
      <c r="B111" s="58">
        <v>43.798312180307391</v>
      </c>
      <c r="C111" s="58">
        <v>436.38541666666663</v>
      </c>
      <c r="D111" s="58">
        <v>451.67750000000001</v>
      </c>
      <c r="E111" s="58">
        <v>228.39000000000001</v>
      </c>
      <c r="F111" s="58">
        <v>130.44900000000001</v>
      </c>
      <c r="G111" s="58">
        <v>346.14000000000004</v>
      </c>
      <c r="H111" s="5"/>
      <c r="I111" s="58">
        <f t="shared" si="22"/>
        <v>151.43470365081257</v>
      </c>
      <c r="J111" s="58">
        <f t="shared" si="22"/>
        <v>155.74673594725226</v>
      </c>
      <c r="K111" s="58">
        <f t="shared" si="22"/>
        <v>140.60381143924653</v>
      </c>
      <c r="L111" s="58">
        <f t="shared" si="22"/>
        <v>127.96481373833022</v>
      </c>
      <c r="M111" s="58">
        <f t="shared" si="22"/>
        <v>134.48477605888033</v>
      </c>
      <c r="N111" s="58">
        <f t="shared" si="22"/>
        <v>149.65174645585543</v>
      </c>
      <c r="O111" s="24"/>
      <c r="P111" s="60">
        <f t="shared" si="13"/>
        <v>143.63202162432472</v>
      </c>
      <c r="Q111" s="61">
        <f t="shared" si="16"/>
        <v>-0.60271574254243676</v>
      </c>
      <c r="R111" s="110">
        <f t="shared" si="19"/>
        <v>-17.903099242530818</v>
      </c>
      <c r="S111" s="111"/>
      <c r="T111" s="63">
        <f t="shared" si="14"/>
        <v>143.86296846827193</v>
      </c>
      <c r="U111" s="112">
        <f t="shared" si="15"/>
        <v>159.0064388333532</v>
      </c>
      <c r="V111" s="64">
        <f t="shared" si="17"/>
        <v>143.86296846827193</v>
      </c>
      <c r="W111" s="65">
        <f t="shared" si="18"/>
        <v>-0.44289421502662352</v>
      </c>
      <c r="X111" s="113">
        <f t="shared" si="20"/>
        <v>-17.771095112021719</v>
      </c>
    </row>
    <row r="112" spans="1:31" x14ac:dyDescent="0.2">
      <c r="A112" s="67" t="s">
        <v>133</v>
      </c>
      <c r="B112" s="58">
        <v>43.549232141555073</v>
      </c>
      <c r="C112" s="58">
        <v>436.62374999999997</v>
      </c>
      <c r="D112" s="58">
        <v>441.64000000000004</v>
      </c>
      <c r="E112" s="58">
        <v>228.67000000000002</v>
      </c>
      <c r="F112" s="58">
        <v>130.21</v>
      </c>
      <c r="G112" s="58">
        <v>331.71249999999998</v>
      </c>
      <c r="H112" s="5"/>
      <c r="I112" s="58">
        <f t="shared" si="22"/>
        <v>150.57349781944382</v>
      </c>
      <c r="J112" s="58">
        <f t="shared" si="22"/>
        <v>155.83179754032207</v>
      </c>
      <c r="K112" s="58">
        <f t="shared" si="22"/>
        <v>137.47921312004436</v>
      </c>
      <c r="L112" s="58">
        <f t="shared" si="22"/>
        <v>128.12169515978795</v>
      </c>
      <c r="M112" s="58">
        <f t="shared" si="22"/>
        <v>134.23838197783658</v>
      </c>
      <c r="N112" s="58">
        <f t="shared" si="22"/>
        <v>143.41409529738814</v>
      </c>
      <c r="O112" s="24"/>
      <c r="P112" s="60">
        <f t="shared" si="13"/>
        <v>141.64830507008622</v>
      </c>
      <c r="Q112" s="61">
        <f t="shared" si="16"/>
        <v>-1.381110236982519</v>
      </c>
      <c r="R112" s="110">
        <f t="shared" si="19"/>
        <v>-20.215058179568068</v>
      </c>
      <c r="S112" s="111"/>
      <c r="T112" s="63">
        <f t="shared" si="14"/>
        <v>143.04482292847163</v>
      </c>
      <c r="U112" s="112">
        <f t="shared" si="15"/>
        <v>158.102172710416</v>
      </c>
      <c r="V112" s="64">
        <f t="shared" si="17"/>
        <v>143.04482292847163</v>
      </c>
      <c r="W112" s="65">
        <f t="shared" si="18"/>
        <v>-0.56869780215937915</v>
      </c>
      <c r="X112" s="113">
        <f t="shared" si="20"/>
        <v>-19.428454372149805</v>
      </c>
    </row>
    <row r="113" spans="1:24" ht="12.95" customHeight="1" x14ac:dyDescent="0.2">
      <c r="A113" s="67" t="s">
        <v>134</v>
      </c>
      <c r="B113" s="58">
        <v>43.791863215971318</v>
      </c>
      <c r="C113" s="58">
        <v>437.97699999999998</v>
      </c>
      <c r="D113" s="58">
        <v>472.25799999999998</v>
      </c>
      <c r="E113" s="58">
        <v>251.60999999999999</v>
      </c>
      <c r="F113" s="58">
        <v>130.309</v>
      </c>
      <c r="G113" s="58">
        <v>329.32750000000004</v>
      </c>
      <c r="H113" s="5"/>
      <c r="I113" s="58">
        <f t="shared" si="22"/>
        <v>151.41240605635122</v>
      </c>
      <c r="J113" s="58">
        <f t="shared" si="22"/>
        <v>156.31477488642713</v>
      </c>
      <c r="K113" s="58">
        <f t="shared" si="22"/>
        <v>147.01036642886945</v>
      </c>
      <c r="L113" s="58">
        <f t="shared" si="22"/>
        <v>140.97476590350391</v>
      </c>
      <c r="M113" s="58">
        <f t="shared" si="22"/>
        <v>134.34044479801787</v>
      </c>
      <c r="N113" s="58">
        <f t="shared" si="22"/>
        <v>142.38295351863619</v>
      </c>
      <c r="O113" s="24"/>
      <c r="P113" s="60">
        <f t="shared" si="13"/>
        <v>144.40105799098953</v>
      </c>
      <c r="Q113" s="61">
        <f t="shared" si="16"/>
        <v>1.9433715917329675</v>
      </c>
      <c r="R113" s="110">
        <f t="shared" si="19"/>
        <v>-19.065801023529939</v>
      </c>
      <c r="S113" s="111"/>
      <c r="T113" s="63">
        <f t="shared" si="14"/>
        <v>143.84178575353366</v>
      </c>
      <c r="U113" s="112">
        <f t="shared" si="15"/>
        <v>158.98302635916878</v>
      </c>
      <c r="V113" s="64">
        <f t="shared" si="17"/>
        <v>144.40105799098953</v>
      </c>
      <c r="W113" s="65">
        <f t="shared" si="18"/>
        <v>0.94811894254716034</v>
      </c>
      <c r="X113" s="113">
        <f t="shared" si="20"/>
        <v>-21.731318416546465</v>
      </c>
    </row>
    <row r="114" spans="1:24" ht="12.95" customHeight="1" x14ac:dyDescent="0.2">
      <c r="A114" s="67" t="s">
        <v>135</v>
      </c>
      <c r="B114" s="58">
        <v>44.546276740503799</v>
      </c>
      <c r="C114" s="58">
        <v>440.29416666666663</v>
      </c>
      <c r="D114" s="58">
        <v>514.90750000000003</v>
      </c>
      <c r="E114" s="58">
        <v>262.21500000000003</v>
      </c>
      <c r="F114" s="58">
        <v>130.26900000000001</v>
      </c>
      <c r="G114" s="58">
        <v>315.01799999999997</v>
      </c>
      <c r="H114" s="5"/>
      <c r="I114" s="58">
        <f t="shared" si="22"/>
        <v>154.02082594357026</v>
      </c>
      <c r="J114" s="58">
        <f t="shared" si="22"/>
        <v>157.14177581541273</v>
      </c>
      <c r="K114" s="58">
        <f t="shared" si="22"/>
        <v>160.28683527218831</v>
      </c>
      <c r="L114" s="58">
        <f t="shared" si="22"/>
        <v>146.91664974121574</v>
      </c>
      <c r="M114" s="58">
        <f t="shared" si="22"/>
        <v>134.29920729491434</v>
      </c>
      <c r="N114" s="58">
        <f t="shared" si="22"/>
        <v>136.19631901840486</v>
      </c>
      <c r="O114" s="24"/>
      <c r="P114" s="60">
        <f t="shared" si="13"/>
        <v>146.74031888980014</v>
      </c>
      <c r="Q114" s="61">
        <f t="shared" si="16"/>
        <v>1.6199749027853816</v>
      </c>
      <c r="R114" s="110">
        <f t="shared" si="19"/>
        <v>-16.052467283435835</v>
      </c>
      <c r="S114" s="111"/>
      <c r="T114" s="63">
        <f t="shared" si="14"/>
        <v>146.31978464639175</v>
      </c>
      <c r="U114" s="112">
        <f t="shared" si="15"/>
        <v>161.72186724074876</v>
      </c>
      <c r="V114" s="64">
        <f t="shared" si="17"/>
        <v>146.74031888980014</v>
      </c>
      <c r="W114" s="65">
        <f t="shared" si="18"/>
        <v>1.6199749027853816</v>
      </c>
      <c r="X114" s="113">
        <f t="shared" si="20"/>
        <v>-21.572837272213807</v>
      </c>
    </row>
    <row r="115" spans="1:24" ht="12.95" customHeight="1" x14ac:dyDescent="0.2">
      <c r="A115" s="71" t="s">
        <v>136</v>
      </c>
      <c r="B115" s="72">
        <v>45.940486088385221</v>
      </c>
      <c r="C115" s="72">
        <v>445.19166666666661</v>
      </c>
      <c r="D115" s="72">
        <v>544.21600000000001</v>
      </c>
      <c r="E115" s="72">
        <v>262.16400000000004</v>
      </c>
      <c r="F115" s="58">
        <v>130.42599999999999</v>
      </c>
      <c r="G115" s="72">
        <v>303.08249999999998</v>
      </c>
      <c r="H115" s="73"/>
      <c r="I115" s="72">
        <f t="shared" si="22"/>
        <v>158.84136967946665</v>
      </c>
      <c r="J115" s="72">
        <f t="shared" si="22"/>
        <v>158.88970232754986</v>
      </c>
      <c r="K115" s="72">
        <f t="shared" si="22"/>
        <v>169.4103510717735</v>
      </c>
      <c r="L115" s="72">
        <f t="shared" si="22"/>
        <v>146.8880749108788</v>
      </c>
      <c r="M115" s="74">
        <f t="shared" si="22"/>
        <v>134.46106449459575</v>
      </c>
      <c r="N115" s="72">
        <f t="shared" si="22"/>
        <v>131.036070506751</v>
      </c>
      <c r="O115" s="75"/>
      <c r="P115" s="76">
        <f t="shared" si="13"/>
        <v>148.63997896245925</v>
      </c>
      <c r="Q115" s="77">
        <f t="shared" si="16"/>
        <v>1.2945726757522813</v>
      </c>
      <c r="R115" s="78">
        <f t="shared" si="19"/>
        <v>-12.657522381339115</v>
      </c>
      <c r="S115" s="79"/>
      <c r="T115" s="80">
        <f t="shared" si="14"/>
        <v>150.89930119549331</v>
      </c>
      <c r="U115" s="115">
        <f t="shared" si="15"/>
        <v>166.78343816344</v>
      </c>
      <c r="V115" s="81">
        <f t="shared" si="17"/>
        <v>150.89930119549331</v>
      </c>
      <c r="W115" s="82">
        <f t="shared" si="18"/>
        <v>2.8342464682910462</v>
      </c>
      <c r="X115" s="83">
        <f t="shared" si="20"/>
        <v>-18.412254690128393</v>
      </c>
    </row>
    <row r="116" spans="1:24" ht="12.95" customHeight="1" x14ac:dyDescent="0.2">
      <c r="A116" s="67" t="s">
        <v>137</v>
      </c>
      <c r="B116" s="58">
        <v>46.144984786239895</v>
      </c>
      <c r="C116" s="58">
        <v>447.50499999999994</v>
      </c>
      <c r="D116" s="58">
        <v>543.5675</v>
      </c>
      <c r="E116" s="58">
        <v>254.39</v>
      </c>
      <c r="F116" s="58">
        <v>130.35599999999999</v>
      </c>
      <c r="G116" s="58">
        <v>297.98599999999999</v>
      </c>
      <c r="H116" s="5"/>
      <c r="I116" s="58">
        <f t="shared" si="22"/>
        <v>159.5484334489359</v>
      </c>
      <c r="J116" s="58">
        <f t="shared" si="22"/>
        <v>159.71533513301054</v>
      </c>
      <c r="K116" s="58">
        <f t="shared" si="22"/>
        <v>169.20847789518544</v>
      </c>
      <c r="L116" s="58">
        <f t="shared" si="22"/>
        <v>142.53237430226287</v>
      </c>
      <c r="M116" s="58">
        <f t="shared" si="22"/>
        <v>134.38889886416453</v>
      </c>
      <c r="N116" s="58">
        <f t="shared" si="22"/>
        <v>128.83262644997552</v>
      </c>
      <c r="O116" s="24"/>
      <c r="P116" s="60">
        <f t="shared" si="13"/>
        <v>148.08518996270911</v>
      </c>
      <c r="Q116" s="61">
        <f t="shared" si="16"/>
        <v>-0.37324345954748983</v>
      </c>
      <c r="R116" s="110">
        <f t="shared" si="19"/>
        <v>-11.361846649172724</v>
      </c>
      <c r="S116" s="111"/>
      <c r="T116" s="63">
        <f>+I116*0.95</f>
        <v>151.57101177648909</v>
      </c>
      <c r="U116" s="112">
        <f t="shared" si="15"/>
        <v>167.5258551213827</v>
      </c>
      <c r="V116" s="64">
        <f t="shared" si="17"/>
        <v>151.57101177648909</v>
      </c>
      <c r="W116" s="65">
        <f t="shared" si="18"/>
        <v>0.44513829797367954</v>
      </c>
      <c r="X116" s="113">
        <f t="shared" si="20"/>
        <v>-17.61246559339309</v>
      </c>
    </row>
    <row r="117" spans="1:24" ht="12.95" customHeight="1" x14ac:dyDescent="0.2">
      <c r="A117" s="67" t="s">
        <v>138</v>
      </c>
      <c r="B117" s="58">
        <v>45.942640858414244</v>
      </c>
      <c r="C117" s="58">
        <v>445.91666666666663</v>
      </c>
      <c r="D117" s="58">
        <v>547</v>
      </c>
      <c r="E117" s="58">
        <v>251</v>
      </c>
      <c r="F117" s="58">
        <v>130.21</v>
      </c>
      <c r="G117" s="58">
        <v>288.6925</v>
      </c>
      <c r="H117" s="5"/>
      <c r="I117" s="58">
        <f t="shared" si="22"/>
        <v>158.84881989716996</v>
      </c>
      <c r="J117" s="58">
        <f t="shared" si="22"/>
        <v>159.14845612465029</v>
      </c>
      <c r="K117" s="58">
        <f t="shared" si="22"/>
        <v>170.27698935029494</v>
      </c>
      <c r="L117" s="58">
        <f t="shared" si="22"/>
        <v>140.63298852104242</v>
      </c>
      <c r="M117" s="58">
        <f t="shared" si="22"/>
        <v>134.23838197783658</v>
      </c>
      <c r="N117" s="58">
        <f t="shared" si="22"/>
        <v>124.81463226933333</v>
      </c>
      <c r="O117" s="24"/>
      <c r="P117" s="60">
        <f t="shared" ref="P117:P136" si="23">SUMPRODUCT($I$4:$N$4,I117:N117)</f>
        <v>147.15891875283532</v>
      </c>
      <c r="Q117" s="61">
        <f t="shared" si="16"/>
        <v>-0.62549888351903782</v>
      </c>
      <c r="R117" s="110">
        <f t="shared" si="19"/>
        <v>-8.1487260614818702</v>
      </c>
      <c r="S117" s="111"/>
      <c r="T117" s="63">
        <f t="shared" ref="T117:T136" si="24">+I117*0.95</f>
        <v>150.90637890231145</v>
      </c>
      <c r="U117" s="112">
        <f t="shared" si="15"/>
        <v>166.79126089202848</v>
      </c>
      <c r="V117" s="64">
        <f t="shared" si="17"/>
        <v>150.90637890231145</v>
      </c>
      <c r="W117" s="65">
        <f t="shared" si="18"/>
        <v>-0.43849603323736774</v>
      </c>
      <c r="X117" s="113">
        <f t="shared" si="20"/>
        <v>-14.255094607120588</v>
      </c>
    </row>
    <row r="118" spans="1:24" ht="12.95" customHeight="1" x14ac:dyDescent="0.2">
      <c r="A118" s="67" t="s">
        <v>139</v>
      </c>
      <c r="B118" s="58">
        <v>46.127010183409176</v>
      </c>
      <c r="C118" s="58">
        <v>453.69999999999993</v>
      </c>
      <c r="D118" s="58">
        <v>563.20000000000005</v>
      </c>
      <c r="E118" s="58">
        <v>244.8</v>
      </c>
      <c r="F118" s="58">
        <v>131.21199999999999</v>
      </c>
      <c r="G118" s="58">
        <v>277.35499999999996</v>
      </c>
      <c r="H118" s="5"/>
      <c r="I118" s="58">
        <f t="shared" si="22"/>
        <v>159.48628542273559</v>
      </c>
      <c r="J118" s="58">
        <f t="shared" si="22"/>
        <v>161.92634171651019</v>
      </c>
      <c r="K118" s="58">
        <f t="shared" si="22"/>
        <v>175.31992760893257</v>
      </c>
      <c r="L118" s="58">
        <f t="shared" si="22"/>
        <v>137.1591856173354</v>
      </c>
      <c r="M118" s="58">
        <f t="shared" si="22"/>
        <v>135.27138143058056</v>
      </c>
      <c r="N118" s="58">
        <f t="shared" si="22"/>
        <v>119.91292580534977</v>
      </c>
      <c r="O118" s="24"/>
      <c r="P118" s="60">
        <f t="shared" si="23"/>
        <v>147.62752231870815</v>
      </c>
      <c r="Q118" s="61">
        <f t="shared" si="16"/>
        <v>0.3184336836966617</v>
      </c>
      <c r="R118" s="110">
        <f t="shared" si="19"/>
        <v>-5.4467750299262763</v>
      </c>
      <c r="S118" s="111"/>
      <c r="T118" s="63">
        <f t="shared" si="24"/>
        <v>151.5119711515988</v>
      </c>
      <c r="U118" s="112">
        <f t="shared" si="15"/>
        <v>167.46059969387238</v>
      </c>
      <c r="V118" s="64">
        <f t="shared" si="17"/>
        <v>151.5119711515988</v>
      </c>
      <c r="W118" s="65">
        <f t="shared" si="18"/>
        <v>0.40130328067800036</v>
      </c>
      <c r="X118" s="113">
        <f t="shared" si="20"/>
        <v>-8.2001661866192279</v>
      </c>
    </row>
    <row r="119" spans="1:24" ht="12.95" customHeight="1" x14ac:dyDescent="0.2">
      <c r="A119" s="67" t="s">
        <v>140</v>
      </c>
      <c r="B119" s="58">
        <v>46.020198380433982</v>
      </c>
      <c r="C119" s="58">
        <v>455.08333333333326</v>
      </c>
      <c r="D119" s="58">
        <v>574</v>
      </c>
      <c r="E119" s="58">
        <v>240</v>
      </c>
      <c r="F119" s="58">
        <v>130.547</v>
      </c>
      <c r="G119" s="58">
        <v>275.70999999999998</v>
      </c>
      <c r="H119" s="5"/>
      <c r="I119" s="58">
        <f t="shared" si="22"/>
        <v>159.1169786406987</v>
      </c>
      <c r="J119" s="58">
        <f t="shared" si="22"/>
        <v>162.42005585810412</v>
      </c>
      <c r="K119" s="58">
        <f t="shared" si="22"/>
        <v>178.68188644802433</v>
      </c>
      <c r="L119" s="58">
        <f t="shared" si="22"/>
        <v>134.46978982091707</v>
      </c>
      <c r="M119" s="58">
        <f t="shared" si="22"/>
        <v>134.58580794148401</v>
      </c>
      <c r="N119" s="58">
        <f t="shared" si="22"/>
        <v>119.20171900197577</v>
      </c>
      <c r="O119" s="24"/>
      <c r="P119" s="60">
        <f t="shared" si="23"/>
        <v>147.75565439445941</v>
      </c>
      <c r="Q119" s="61">
        <f t="shared" si="16"/>
        <v>8.6794165301129489E-2</v>
      </c>
      <c r="R119" s="110">
        <f t="shared" si="19"/>
        <v>-2.280848475713082</v>
      </c>
      <c r="S119" s="111"/>
      <c r="T119" s="63">
        <f t="shared" si="24"/>
        <v>151.16112970866376</v>
      </c>
      <c r="U119" s="112">
        <f t="shared" si="15"/>
        <v>167.07282757273364</v>
      </c>
      <c r="V119" s="64">
        <f t="shared" si="17"/>
        <v>151.16112970866376</v>
      </c>
      <c r="W119" s="65">
        <f t="shared" si="18"/>
        <v>-0.23156021287848993</v>
      </c>
      <c r="X119" s="113">
        <f t="shared" si="20"/>
        <v>-1.8507359427856196</v>
      </c>
    </row>
    <row r="120" spans="1:24" ht="12.95" customHeight="1" x14ac:dyDescent="0.2">
      <c r="A120" s="67" t="s">
        <v>141</v>
      </c>
      <c r="B120" s="58">
        <v>46.06065258609415</v>
      </c>
      <c r="C120" s="58">
        <v>454.58333333333331</v>
      </c>
      <c r="D120" s="58">
        <v>592.5</v>
      </c>
      <c r="E120" s="58">
        <v>241.5</v>
      </c>
      <c r="F120" s="58">
        <v>130.70099999999999</v>
      </c>
      <c r="G120" s="58">
        <v>277.10599999999994</v>
      </c>
      <c r="H120" s="5"/>
      <c r="I120" s="58">
        <f t="shared" si="22"/>
        <v>159.25685094035163</v>
      </c>
      <c r="J120" s="58">
        <f t="shared" si="22"/>
        <v>162.24160496355211</v>
      </c>
      <c r="K120" s="58">
        <f t="shared" si="22"/>
        <v>184.44079742239444</v>
      </c>
      <c r="L120" s="58">
        <f t="shared" si="22"/>
        <v>135.31022600729779</v>
      </c>
      <c r="M120" s="58">
        <f t="shared" si="22"/>
        <v>134.74457232843267</v>
      </c>
      <c r="N120" s="58">
        <f t="shared" si="22"/>
        <v>119.8052720095807</v>
      </c>
      <c r="O120" s="24"/>
      <c r="P120" s="60">
        <f t="shared" si="23"/>
        <v>149.06999031935183</v>
      </c>
      <c r="Q120" s="61">
        <f t="shared" si="16"/>
        <v>0.8895334194003679</v>
      </c>
      <c r="R120" s="110">
        <f t="shared" si="19"/>
        <v>0.50493290327136009</v>
      </c>
      <c r="S120" s="111"/>
      <c r="T120" s="63">
        <f t="shared" si="24"/>
        <v>151.29400839333402</v>
      </c>
      <c r="U120" s="112">
        <f t="shared" si="15"/>
        <v>167.21969348736923</v>
      </c>
      <c r="V120" s="64">
        <f t="shared" si="17"/>
        <v>151.29400839333402</v>
      </c>
      <c r="W120" s="65">
        <f t="shared" si="18"/>
        <v>8.7905326538884054E-2</v>
      </c>
      <c r="X120" s="113">
        <f t="shared" si="20"/>
        <v>1.6094560974613703</v>
      </c>
    </row>
    <row r="121" spans="1:24" ht="12.95" customHeight="1" x14ac:dyDescent="0.2">
      <c r="A121" s="67" t="s">
        <v>142</v>
      </c>
      <c r="B121" s="58">
        <v>46.301253119812706</v>
      </c>
      <c r="C121" s="58">
        <v>452.23333333333323</v>
      </c>
      <c r="D121" s="58">
        <v>635</v>
      </c>
      <c r="E121" s="58">
        <v>244.8</v>
      </c>
      <c r="F121" s="58">
        <v>130.29900000000001</v>
      </c>
      <c r="G121" s="58">
        <v>269.37</v>
      </c>
      <c r="H121" s="5"/>
      <c r="I121" s="58">
        <f t="shared" si="22"/>
        <v>160.08873848825306</v>
      </c>
      <c r="J121" s="58">
        <f t="shared" si="22"/>
        <v>161.40288575915756</v>
      </c>
      <c r="K121" s="58">
        <f t="shared" si="22"/>
        <v>197.67072803919066</v>
      </c>
      <c r="L121" s="58">
        <f t="shared" si="22"/>
        <v>137.1591856173354</v>
      </c>
      <c r="M121" s="58">
        <f t="shared" si="22"/>
        <v>134.33013542224199</v>
      </c>
      <c r="N121" s="58">
        <f t="shared" si="22"/>
        <v>116.46065448319692</v>
      </c>
      <c r="O121" s="24"/>
      <c r="P121" s="60">
        <f t="shared" si="23"/>
        <v>151.03981727430303</v>
      </c>
      <c r="Q121" s="61">
        <f t="shared" si="16"/>
        <v>1.3214108022219895</v>
      </c>
      <c r="R121" s="110">
        <f t="shared" si="19"/>
        <v>2.614622129478783</v>
      </c>
      <c r="S121" s="111"/>
      <c r="T121" s="63">
        <f t="shared" si="24"/>
        <v>152.0843015638404</v>
      </c>
      <c r="U121" s="112">
        <f t="shared" si="15"/>
        <v>168.09317541266572</v>
      </c>
      <c r="V121" s="64">
        <f t="shared" si="17"/>
        <v>152.0843015638404</v>
      </c>
      <c r="W121" s="65">
        <f t="shared" si="18"/>
        <v>0.52235589426103957</v>
      </c>
      <c r="X121" s="113">
        <f t="shared" si="20"/>
        <v>3.3242321026979882</v>
      </c>
    </row>
    <row r="122" spans="1:24" ht="12.95" customHeight="1" x14ac:dyDescent="0.2">
      <c r="A122" s="67" t="s">
        <v>143</v>
      </c>
      <c r="B122" s="58">
        <v>46.747740576749088</v>
      </c>
      <c r="C122" s="58">
        <v>451.95833333333326</v>
      </c>
      <c r="D122" s="58">
        <v>653</v>
      </c>
      <c r="E122" s="58">
        <v>237.5</v>
      </c>
      <c r="F122" s="58">
        <v>130.40100000000001</v>
      </c>
      <c r="G122" s="58">
        <v>258.67250000000001</v>
      </c>
      <c r="H122" s="5"/>
      <c r="I122" s="58">
        <f t="shared" si="22"/>
        <v>161.6324896594538</v>
      </c>
      <c r="J122" s="58">
        <f t="shared" si="22"/>
        <v>161.30473776715394</v>
      </c>
      <c r="K122" s="58">
        <f t="shared" si="22"/>
        <v>203.27399277101023</v>
      </c>
      <c r="L122" s="58">
        <f t="shared" si="22"/>
        <v>133.06906284361582</v>
      </c>
      <c r="M122" s="58">
        <f t="shared" si="22"/>
        <v>134.43529105515606</v>
      </c>
      <c r="N122" s="58">
        <f t="shared" si="22"/>
        <v>111.8356485384592</v>
      </c>
      <c r="O122" s="24"/>
      <c r="P122" s="60">
        <f t="shared" si="23"/>
        <v>151.24818320132448</v>
      </c>
      <c r="Q122" s="61">
        <f t="shared" si="16"/>
        <v>0.13795430289951227</v>
      </c>
      <c r="R122" s="110">
        <f t="shared" si="19"/>
        <v>4.6678762094374715</v>
      </c>
      <c r="S122" s="111"/>
      <c r="T122" s="63">
        <f t="shared" si="24"/>
        <v>153.5508651764811</v>
      </c>
      <c r="U122" s="112">
        <f t="shared" si="15"/>
        <v>169.7141141424265</v>
      </c>
      <c r="V122" s="64">
        <f t="shared" si="17"/>
        <v>153.5508651764811</v>
      </c>
      <c r="W122" s="65">
        <f t="shared" si="18"/>
        <v>0.96430966086600289</v>
      </c>
      <c r="X122" s="113">
        <f t="shared" si="20"/>
        <v>6.2613950658232165</v>
      </c>
    </row>
    <row r="123" spans="1:24" ht="12.95" customHeight="1" x14ac:dyDescent="0.2">
      <c r="A123" s="67" t="s">
        <v>144</v>
      </c>
      <c r="B123" s="58">
        <v>47.422020090042608</v>
      </c>
      <c r="C123" s="58">
        <v>456.95833333333326</v>
      </c>
      <c r="D123" s="58">
        <v>688</v>
      </c>
      <c r="E123" s="58">
        <v>243</v>
      </c>
      <c r="F123" s="58">
        <v>131.143</v>
      </c>
      <c r="G123" s="58">
        <v>256.55399999999997</v>
      </c>
      <c r="H123" s="5"/>
      <c r="I123" s="58">
        <f t="shared" si="22"/>
        <v>163.96384247170505</v>
      </c>
      <c r="J123" s="58">
        <f t="shared" si="22"/>
        <v>163.08924671267422</v>
      </c>
      <c r="K123" s="58">
        <f t="shared" si="22"/>
        <v>214.16922974954829</v>
      </c>
      <c r="L123" s="58">
        <f t="shared" si="22"/>
        <v>136.15066219367853</v>
      </c>
      <c r="M123" s="58">
        <f t="shared" si="22"/>
        <v>135.20024673772693</v>
      </c>
      <c r="N123" s="58">
        <f t="shared" si="22"/>
        <v>110.91972658529939</v>
      </c>
      <c r="O123" s="24"/>
      <c r="P123" s="60">
        <f t="shared" si="23"/>
        <v>154.19045694962841</v>
      </c>
      <c r="Q123" s="61">
        <f t="shared" si="16"/>
        <v>1.9453283246301911</v>
      </c>
      <c r="R123" s="110">
        <f t="shared" si="19"/>
        <v>7.3510316194808523</v>
      </c>
      <c r="S123" s="111"/>
      <c r="T123" s="63">
        <f t="shared" si="24"/>
        <v>155.76565034811978</v>
      </c>
      <c r="U123" s="112">
        <f t="shared" si="15"/>
        <v>172.16203459529032</v>
      </c>
      <c r="V123" s="64">
        <f t="shared" si="17"/>
        <v>155.76565034811978</v>
      </c>
      <c r="W123" s="65">
        <f t="shared" si="18"/>
        <v>1.4423788293821405</v>
      </c>
      <c r="X123" s="113">
        <f t="shared" si="20"/>
        <v>8.2736245515974574</v>
      </c>
    </row>
    <row r="124" spans="1:24" ht="12.95" customHeight="1" x14ac:dyDescent="0.2">
      <c r="A124" s="67" t="s">
        <v>145</v>
      </c>
      <c r="B124" s="58">
        <v>49.174403478312392</v>
      </c>
      <c r="C124" s="58">
        <v>465.49999999999994</v>
      </c>
      <c r="D124" s="58">
        <v>757</v>
      </c>
      <c r="E124" s="58">
        <v>254.6</v>
      </c>
      <c r="F124" s="58">
        <v>131.07900000000001</v>
      </c>
      <c r="G124" s="58">
        <v>260.07500000000005</v>
      </c>
      <c r="H124" s="5"/>
      <c r="I124" s="58">
        <f t="shared" si="22"/>
        <v>170.02278962913817</v>
      </c>
      <c r="J124" s="58">
        <f t="shared" si="22"/>
        <v>166.13778282793805</v>
      </c>
      <c r="K124" s="58">
        <f t="shared" si="22"/>
        <v>235.64841122152336</v>
      </c>
      <c r="L124" s="58">
        <f t="shared" si="22"/>
        <v>142.65003536835619</v>
      </c>
      <c r="M124" s="58">
        <f t="shared" si="22"/>
        <v>135.13426673276126</v>
      </c>
      <c r="N124" s="58">
        <f t="shared" si="22"/>
        <v>112.44201178571274</v>
      </c>
      <c r="O124" s="24"/>
      <c r="P124" s="60">
        <f t="shared" si="23"/>
        <v>160.48573567095957</v>
      </c>
      <c r="Q124" s="61">
        <f t="shared" si="16"/>
        <v>4.0827939976776362</v>
      </c>
      <c r="R124" s="110">
        <f t="shared" si="19"/>
        <v>13.298733501648874</v>
      </c>
      <c r="S124" s="111"/>
      <c r="T124" s="63">
        <f t="shared" si="24"/>
        <v>161.52165014768127</v>
      </c>
      <c r="U124" s="112">
        <f t="shared" si="15"/>
        <v>178.52392911059508</v>
      </c>
      <c r="V124" s="64">
        <f t="shared" si="17"/>
        <v>161.52165014768127</v>
      </c>
      <c r="W124" s="65">
        <f t="shared" si="18"/>
        <v>3.6952946857650826</v>
      </c>
      <c r="X124" s="113">
        <f t="shared" si="20"/>
        <v>12.916809459401989</v>
      </c>
    </row>
    <row r="125" spans="1:24" ht="12.95" customHeight="1" x14ac:dyDescent="0.2">
      <c r="A125" s="67" t="s">
        <v>146</v>
      </c>
      <c r="B125" s="58">
        <v>51.071393257711399</v>
      </c>
      <c r="C125" s="58">
        <v>483.54166666666663</v>
      </c>
      <c r="D125" s="58">
        <v>781.5</v>
      </c>
      <c r="E125" s="58">
        <v>251</v>
      </c>
      <c r="F125" s="58">
        <v>132.374</v>
      </c>
      <c r="G125" s="58">
        <v>265.322</v>
      </c>
      <c r="H125" s="5"/>
      <c r="I125" s="58">
        <f t="shared" si="22"/>
        <v>176.58172011689956</v>
      </c>
      <c r="J125" s="58">
        <f t="shared" si="22"/>
        <v>172.57688593969041</v>
      </c>
      <c r="K125" s="58">
        <f t="shared" si="22"/>
        <v>243.27507710649999</v>
      </c>
      <c r="L125" s="58">
        <f t="shared" si="22"/>
        <v>140.63298852104242</v>
      </c>
      <c r="M125" s="58">
        <f t="shared" si="22"/>
        <v>136.46933089573872</v>
      </c>
      <c r="N125" s="58">
        <f t="shared" si="22"/>
        <v>114.71052369896711</v>
      </c>
      <c r="O125" s="24"/>
      <c r="P125" s="60">
        <f t="shared" si="23"/>
        <v>164.51289034902328</v>
      </c>
      <c r="Q125" s="61">
        <f t="shared" si="16"/>
        <v>2.5093536576487274</v>
      </c>
      <c r="R125" s="110">
        <f t="shared" si="19"/>
        <v>13.927759697777775</v>
      </c>
      <c r="S125" s="111"/>
      <c r="T125" s="63">
        <f t="shared" si="24"/>
        <v>167.75263411105456</v>
      </c>
      <c r="U125" s="112">
        <f t="shared" si="15"/>
        <v>185.41080612274456</v>
      </c>
      <c r="V125" s="64">
        <f t="shared" si="17"/>
        <v>167.75263411105456</v>
      </c>
      <c r="W125" s="65">
        <f t="shared" si="18"/>
        <v>3.8576772573065021</v>
      </c>
      <c r="X125" s="113">
        <f t="shared" si="20"/>
        <v>16.171333122449937</v>
      </c>
    </row>
    <row r="126" spans="1:24" x14ac:dyDescent="0.2">
      <c r="A126" s="116" t="s">
        <v>147</v>
      </c>
      <c r="B126" s="117">
        <v>52.756233454873815</v>
      </c>
      <c r="C126" s="117">
        <v>496.16666666666663</v>
      </c>
      <c r="D126" s="117">
        <v>769.75</v>
      </c>
      <c r="E126" s="117">
        <v>255.5</v>
      </c>
      <c r="F126" s="117">
        <v>131.29499999999999</v>
      </c>
      <c r="G126" s="117">
        <v>266.315</v>
      </c>
      <c r="H126" s="20"/>
      <c r="I126" s="117">
        <f t="shared" si="22"/>
        <v>182.40713354620939</v>
      </c>
      <c r="J126" s="117">
        <f t="shared" si="22"/>
        <v>177.0827710271291</v>
      </c>
      <c r="K126" s="117">
        <f t="shared" si="22"/>
        <v>239.61739040656221</v>
      </c>
      <c r="L126" s="117">
        <f t="shared" si="22"/>
        <v>143.15429708018462</v>
      </c>
      <c r="M126" s="117">
        <f t="shared" si="22"/>
        <v>135.35694924952043</v>
      </c>
      <c r="N126" s="117">
        <f t="shared" si="22"/>
        <v>115.13984184835944</v>
      </c>
      <c r="O126" s="118"/>
      <c r="P126" s="60">
        <f t="shared" si="23"/>
        <v>165.40037242319212</v>
      </c>
      <c r="Q126" s="61">
        <f t="shared" si="16"/>
        <v>0.53946050810123047</v>
      </c>
      <c r="R126" s="110">
        <f t="shared" si="19"/>
        <v>12.716377935232259</v>
      </c>
      <c r="S126" s="119"/>
      <c r="T126" s="120">
        <f t="shared" si="24"/>
        <v>173.28677686889893</v>
      </c>
      <c r="U126" s="120">
        <f t="shared" si="15"/>
        <v>191.52749022351986</v>
      </c>
      <c r="V126" s="64">
        <f t="shared" si="17"/>
        <v>173.28677686889893</v>
      </c>
      <c r="W126" s="65">
        <f t="shared" si="18"/>
        <v>3.2989900797508076</v>
      </c>
      <c r="X126" s="113">
        <f t="shared" si="20"/>
        <v>18.090772992687022</v>
      </c>
    </row>
    <row r="127" spans="1:24" x14ac:dyDescent="0.2">
      <c r="A127" s="116" t="s">
        <v>148</v>
      </c>
      <c r="B127" s="117">
        <v>53.662477868304855</v>
      </c>
      <c r="C127" s="117">
        <v>506.4</v>
      </c>
      <c r="D127" s="117">
        <v>772.8</v>
      </c>
      <c r="E127" s="117">
        <v>258</v>
      </c>
      <c r="F127" s="117">
        <v>132.142</v>
      </c>
      <c r="G127" s="117">
        <v>270.19749999999999</v>
      </c>
      <c r="H127" s="20"/>
      <c r="I127" s="117">
        <f t="shared" si="22"/>
        <v>185.54051580117306</v>
      </c>
      <c r="J127" s="117">
        <f t="shared" si="22"/>
        <v>180.73506600229393</v>
      </c>
      <c r="K127" s="117">
        <f t="shared" si="22"/>
        <v>240.56683248612055</v>
      </c>
      <c r="L127" s="117">
        <f t="shared" si="22"/>
        <v>144.55502405748584</v>
      </c>
      <c r="M127" s="117">
        <f t="shared" si="22"/>
        <v>136.23015337773811</v>
      </c>
      <c r="N127" s="117">
        <f t="shared" si="22"/>
        <v>116.8184196076905</v>
      </c>
      <c r="O127" s="118"/>
      <c r="P127" s="60">
        <f t="shared" si="23"/>
        <v>167.21314318875784</v>
      </c>
      <c r="Q127" s="61">
        <f t="shared" si="16"/>
        <v>1.0959895307415479</v>
      </c>
      <c r="R127" s="110">
        <f t="shared" si="19"/>
        <v>12.495402889547936</v>
      </c>
      <c r="S127" s="119"/>
      <c r="T127" s="120">
        <f t="shared" si="24"/>
        <v>176.26349001111438</v>
      </c>
      <c r="U127" s="120">
        <f t="shared" si="15"/>
        <v>194.81754159123173</v>
      </c>
      <c r="V127" s="64">
        <f t="shared" si="17"/>
        <v>176.26349001111438</v>
      </c>
      <c r="W127" s="65">
        <f t="shared" si="18"/>
        <v>1.7177958964909923</v>
      </c>
      <c r="X127" s="113">
        <f t="shared" si="20"/>
        <v>16.808685404554137</v>
      </c>
    </row>
    <row r="128" spans="1:24" x14ac:dyDescent="0.2">
      <c r="A128" s="116" t="s">
        <v>149</v>
      </c>
      <c r="B128" s="117">
        <v>52.892068938029247</v>
      </c>
      <c r="C128" s="117">
        <v>509.45833333333331</v>
      </c>
      <c r="D128" s="117">
        <v>741.75</v>
      </c>
      <c r="E128" s="117">
        <v>256</v>
      </c>
      <c r="F128" s="117">
        <v>133.303</v>
      </c>
      <c r="G128" s="117">
        <v>276.11199999999997</v>
      </c>
      <c r="H128" s="20"/>
      <c r="I128" s="117">
        <f t="shared" si="22"/>
        <v>182.8767910538372</v>
      </c>
      <c r="J128" s="117">
        <f t="shared" si="22"/>
        <v>181.82659064063719</v>
      </c>
      <c r="K128" s="117">
        <f t="shared" si="22"/>
        <v>230.90120082373176</v>
      </c>
      <c r="L128" s="117">
        <f t="shared" si="22"/>
        <v>143.43444247564489</v>
      </c>
      <c r="M128" s="117">
        <f t="shared" si="22"/>
        <v>137.42707190531871</v>
      </c>
      <c r="N128" s="117">
        <f t="shared" si="22"/>
        <v>119.37552151562704</v>
      </c>
      <c r="O128" s="118"/>
      <c r="P128" s="60">
        <f t="shared" si="23"/>
        <v>165.69727146480216</v>
      </c>
      <c r="Q128" s="61">
        <f t="shared" si="16"/>
        <v>-0.90655058271615907</v>
      </c>
      <c r="R128" s="110">
        <f t="shared" si="19"/>
        <v>11.893209244306014</v>
      </c>
      <c r="S128" s="119"/>
      <c r="T128" s="120">
        <f t="shared" si="24"/>
        <v>173.73295150114532</v>
      </c>
      <c r="U128" s="120">
        <f t="shared" si="15"/>
        <v>192.02063060652907</v>
      </c>
      <c r="V128" s="64">
        <f t="shared" si="17"/>
        <v>173.73295150114532</v>
      </c>
      <c r="W128" s="65">
        <f t="shared" si="18"/>
        <v>-1.4356566466541043</v>
      </c>
      <c r="X128" s="113">
        <f t="shared" si="20"/>
        <v>14.621489600753513</v>
      </c>
    </row>
    <row r="129" spans="1:31" x14ac:dyDescent="0.2">
      <c r="A129" s="121" t="s">
        <v>150</v>
      </c>
      <c r="B129" s="117">
        <v>52.826077087395745</v>
      </c>
      <c r="C129" s="117">
        <v>514.04166666666663</v>
      </c>
      <c r="D129" s="117">
        <v>725.5</v>
      </c>
      <c r="E129" s="117">
        <v>255</v>
      </c>
      <c r="F129" s="117">
        <v>132.88499999999999</v>
      </c>
      <c r="G129" s="117">
        <v>276.44500000000005</v>
      </c>
      <c r="H129" s="20"/>
      <c r="I129" s="117">
        <f t="shared" si="22"/>
        <v>182.64862115763407</v>
      </c>
      <c r="J129" s="117">
        <f t="shared" si="22"/>
        <v>183.46239050736409</v>
      </c>
      <c r="K129" s="117">
        <f t="shared" si="22"/>
        <v>225.84269794083909</v>
      </c>
      <c r="L129" s="117">
        <f t="shared" si="22"/>
        <v>142.87415168472438</v>
      </c>
      <c r="M129" s="117">
        <f t="shared" si="22"/>
        <v>136.99613999788659</v>
      </c>
      <c r="N129" s="117">
        <f t="shared" si="22"/>
        <v>119.51949225454719</v>
      </c>
      <c r="O129" s="118"/>
      <c r="P129" s="60">
        <f t="shared" si="23"/>
        <v>164.75314273028627</v>
      </c>
      <c r="Q129" s="61">
        <f t="shared" si="16"/>
        <v>-0.56979135876503717</v>
      </c>
      <c r="R129" s="110">
        <f t="shared" si="19"/>
        <v>11.955934527489841</v>
      </c>
      <c r="S129" s="119"/>
      <c r="T129" s="120">
        <f t="shared" si="24"/>
        <v>173.51619009975235</v>
      </c>
      <c r="U129" s="120">
        <f t="shared" si="15"/>
        <v>191.78105221551579</v>
      </c>
      <c r="V129" s="64">
        <f t="shared" si="17"/>
        <v>173.51619009975235</v>
      </c>
      <c r="W129" s="65">
        <f t="shared" si="18"/>
        <v>-0.1247670056371164</v>
      </c>
      <c r="X129" s="113">
        <f t="shared" si="20"/>
        <v>14.982674265928321</v>
      </c>
    </row>
    <row r="130" spans="1:31" x14ac:dyDescent="0.2">
      <c r="A130" s="122" t="s">
        <v>151</v>
      </c>
      <c r="B130" s="123">
        <v>52.131808225683116</v>
      </c>
      <c r="C130" s="123">
        <v>507.56666666666661</v>
      </c>
      <c r="D130" s="123">
        <v>734.4</v>
      </c>
      <c r="E130" s="123">
        <v>250.4</v>
      </c>
      <c r="F130" s="123">
        <v>133.125</v>
      </c>
      <c r="G130" s="123">
        <v>273.79250000000002</v>
      </c>
      <c r="H130" s="124"/>
      <c r="I130" s="123">
        <f t="shared" si="22"/>
        <v>180.24815424250232</v>
      </c>
      <c r="J130" s="123">
        <f t="shared" si="22"/>
        <v>181.15145142291533</v>
      </c>
      <c r="K130" s="123">
        <f t="shared" si="22"/>
        <v>228.61320105823876</v>
      </c>
      <c r="L130" s="123">
        <f t="shared" si="22"/>
        <v>140.29681404649014</v>
      </c>
      <c r="M130" s="123">
        <f t="shared" si="22"/>
        <v>137.24356501650792</v>
      </c>
      <c r="N130" s="123">
        <f t="shared" si="22"/>
        <v>118.37269830564165</v>
      </c>
      <c r="O130" s="125"/>
      <c r="P130" s="126">
        <f t="shared" si="23"/>
        <v>164.23279807911467</v>
      </c>
      <c r="Q130" s="127">
        <f t="shared" si="16"/>
        <v>-0.31583291374505107</v>
      </c>
      <c r="R130" s="128">
        <f t="shared" si="19"/>
        <v>11.248089448089459</v>
      </c>
      <c r="S130" s="129"/>
      <c r="T130" s="130">
        <f t="shared" si="24"/>
        <v>171.23574653037721</v>
      </c>
      <c r="U130" s="130">
        <f t="shared" si="15"/>
        <v>189.26056195462743</v>
      </c>
      <c r="V130" s="131">
        <f t="shared" si="17"/>
        <v>171.23574653037721</v>
      </c>
      <c r="W130" s="132">
        <f t="shared" si="18"/>
        <v>-1.3142540578283457</v>
      </c>
      <c r="X130" s="133">
        <f t="shared" si="20"/>
        <v>13.017965002279141</v>
      </c>
    </row>
    <row r="131" spans="1:31" x14ac:dyDescent="0.2">
      <c r="A131" s="122" t="s">
        <v>152</v>
      </c>
      <c r="B131" s="123">
        <v>52.359757618799804</v>
      </c>
      <c r="C131" s="123">
        <v>506.70833333333331</v>
      </c>
      <c r="D131" s="123">
        <v>738.75</v>
      </c>
      <c r="E131" s="123">
        <v>245.75</v>
      </c>
      <c r="F131" s="123">
        <v>132.78200000000001</v>
      </c>
      <c r="G131" s="123">
        <v>269.78250000000003</v>
      </c>
      <c r="H131" s="124"/>
      <c r="I131" s="123">
        <f t="shared" ref="I131:N138" si="25">+B131/B$7*100</f>
        <v>181.03629988272471</v>
      </c>
      <c r="J131" s="123">
        <f t="shared" si="25"/>
        <v>180.84511072060104</v>
      </c>
      <c r="K131" s="123">
        <f t="shared" si="25"/>
        <v>229.96732336842851</v>
      </c>
      <c r="L131" s="123">
        <f t="shared" si="25"/>
        <v>137.69146186870987</v>
      </c>
      <c r="M131" s="123">
        <f t="shared" si="25"/>
        <v>136.88995342739497</v>
      </c>
      <c r="N131" s="123">
        <f t="shared" si="25"/>
        <v>116.63899661474207</v>
      </c>
      <c r="O131" s="125"/>
      <c r="P131" s="126">
        <f t="shared" si="23"/>
        <v>164.00595064144466</v>
      </c>
      <c r="Q131" s="127">
        <f t="shared" si="16"/>
        <v>-0.13812553906603631</v>
      </c>
      <c r="R131" s="128">
        <f t="shared" si="19"/>
        <v>10.998087561239611</v>
      </c>
      <c r="S131" s="129"/>
      <c r="T131" s="130">
        <f t="shared" si="24"/>
        <v>171.98448488858847</v>
      </c>
      <c r="U131" s="130">
        <f t="shared" si="15"/>
        <v>190.08811487686094</v>
      </c>
      <c r="V131" s="131">
        <f t="shared" si="17"/>
        <v>171.98448488858847</v>
      </c>
      <c r="W131" s="132">
        <f t="shared" si="18"/>
        <v>0.43725587290177614</v>
      </c>
      <c r="X131" s="133">
        <f t="shared" si="20"/>
        <v>13.775601717225872</v>
      </c>
    </row>
    <row r="132" spans="1:31" x14ac:dyDescent="0.2">
      <c r="A132" s="122" t="s">
        <v>153</v>
      </c>
      <c r="B132" s="123">
        <v>52.625393774971975</v>
      </c>
      <c r="C132" s="123">
        <v>504.95833333333326</v>
      </c>
      <c r="D132" s="123">
        <v>730.25</v>
      </c>
      <c r="E132" s="123">
        <v>245</v>
      </c>
      <c r="F132" s="123">
        <v>133.33199999999999</v>
      </c>
      <c r="G132" s="123">
        <v>269.18600000000004</v>
      </c>
      <c r="H132" s="124"/>
      <c r="I132" s="123">
        <f t="shared" si="25"/>
        <v>181.95474926093982</v>
      </c>
      <c r="J132" s="123">
        <f t="shared" si="25"/>
        <v>180.22053258966892</v>
      </c>
      <c r="K132" s="123">
        <f t="shared" si="25"/>
        <v>227.32133724506926</v>
      </c>
      <c r="L132" s="123">
        <f t="shared" si="25"/>
        <v>137.27124377551948</v>
      </c>
      <c r="M132" s="123">
        <f t="shared" si="25"/>
        <v>137.45696909506879</v>
      </c>
      <c r="N132" s="123">
        <f t="shared" si="25"/>
        <v>116.38110308391374</v>
      </c>
      <c r="O132" s="125"/>
      <c r="P132" s="126">
        <f t="shared" si="23"/>
        <v>163.6723539450025</v>
      </c>
      <c r="Q132" s="127">
        <f t="shared" si="16"/>
        <v>-0.20340523934493371</v>
      </c>
      <c r="R132" s="128">
        <f t="shared" si="19"/>
        <v>9.7956427006992577</v>
      </c>
      <c r="S132" s="129"/>
      <c r="T132" s="130">
        <f t="shared" si="24"/>
        <v>172.85701179789282</v>
      </c>
      <c r="U132" s="130">
        <f t="shared" si="15"/>
        <v>191.05248672398682</v>
      </c>
      <c r="V132" s="131">
        <f t="shared" si="17"/>
        <v>172.85701179789282</v>
      </c>
      <c r="W132" s="132">
        <f t="shared" si="18"/>
        <v>0.50732884996549377</v>
      </c>
      <c r="X132" s="133">
        <f t="shared" si="20"/>
        <v>14.252384237516736</v>
      </c>
    </row>
    <row r="133" spans="1:31" x14ac:dyDescent="0.2">
      <c r="A133" s="122" t="s">
        <v>154</v>
      </c>
      <c r="B133" s="123">
        <v>52.515191492615422</v>
      </c>
      <c r="C133" s="123">
        <v>507.99999999999994</v>
      </c>
      <c r="D133" s="123">
        <v>736.4</v>
      </c>
      <c r="E133" s="123">
        <v>242.8</v>
      </c>
      <c r="F133" s="123">
        <v>133.32300000000001</v>
      </c>
      <c r="G133" s="123">
        <v>261.58749999999998</v>
      </c>
      <c r="H133" s="124"/>
      <c r="I133" s="123">
        <f t="shared" si="25"/>
        <v>181.57371973857818</v>
      </c>
      <c r="J133" s="123">
        <f t="shared" si="25"/>
        <v>181.30610886486042</v>
      </c>
      <c r="K133" s="123">
        <f t="shared" si="25"/>
        <v>229.23578602844094</v>
      </c>
      <c r="L133" s="123">
        <f t="shared" si="25"/>
        <v>136.03860403549444</v>
      </c>
      <c r="M133" s="123">
        <f t="shared" si="25"/>
        <v>137.44769065687049</v>
      </c>
      <c r="N133" s="123">
        <f t="shared" si="25"/>
        <v>113.09593293471161</v>
      </c>
      <c r="O133" s="125"/>
      <c r="P133" s="126">
        <f t="shared" si="23"/>
        <v>163.37033027516574</v>
      </c>
      <c r="Q133" s="127">
        <f t="shared" si="16"/>
        <v>-0.18452943490886442</v>
      </c>
      <c r="R133" s="128">
        <f t="shared" si="19"/>
        <v>8.1637499457969387</v>
      </c>
      <c r="S133" s="129"/>
      <c r="T133" s="130">
        <f t="shared" si="24"/>
        <v>172.49503375164926</v>
      </c>
      <c r="U133" s="130">
        <f t="shared" si="15"/>
        <v>190.65240572550709</v>
      </c>
      <c r="V133" s="131">
        <f t="shared" si="17"/>
        <v>172.49503375164926</v>
      </c>
      <c r="W133" s="132">
        <f t="shared" si="18"/>
        <v>-0.20940894585566028</v>
      </c>
      <c r="X133" s="133">
        <f t="shared" si="20"/>
        <v>13.420669969175659</v>
      </c>
    </row>
    <row r="134" spans="1:31" x14ac:dyDescent="0.2">
      <c r="A134" s="122" t="s">
        <v>155</v>
      </c>
      <c r="B134" s="123">
        <v>52.561346667988467</v>
      </c>
      <c r="C134" s="123">
        <v>504.41666666666663</v>
      </c>
      <c r="D134" s="123">
        <v>732.5</v>
      </c>
      <c r="E134" s="123">
        <v>239</v>
      </c>
      <c r="F134" s="123">
        <v>133.71700000000001</v>
      </c>
      <c r="G134" s="123">
        <v>258.18500000000006</v>
      </c>
      <c r="H134" s="124"/>
      <c r="I134" s="123">
        <f t="shared" si="25"/>
        <v>181.73330340645549</v>
      </c>
      <c r="J134" s="123">
        <f t="shared" si="25"/>
        <v>180.02721078723755</v>
      </c>
      <c r="K134" s="123">
        <f t="shared" si="25"/>
        <v>228.0217453365467</v>
      </c>
      <c r="L134" s="123">
        <f t="shared" si="25"/>
        <v>133.9094990299966</v>
      </c>
      <c r="M134" s="123">
        <f t="shared" si="25"/>
        <v>137.85388006244048</v>
      </c>
      <c r="N134" s="123">
        <f t="shared" si="25"/>
        <v>111.62488056481494</v>
      </c>
      <c r="O134" s="125"/>
      <c r="P134" s="126">
        <f t="shared" si="23"/>
        <v>162.70231470279126</v>
      </c>
      <c r="Q134" s="127">
        <f t="shared" si="16"/>
        <v>-0.40889650602367045</v>
      </c>
      <c r="R134" s="128">
        <f t="shared" si="19"/>
        <v>7.5730704720071484</v>
      </c>
      <c r="S134" s="129"/>
      <c r="T134" s="130">
        <f t="shared" si="24"/>
        <v>172.6466382361327</v>
      </c>
      <c r="U134" s="130">
        <f t="shared" si="15"/>
        <v>190.81996857677828</v>
      </c>
      <c r="V134" s="131">
        <f t="shared" si="17"/>
        <v>172.6466382361327</v>
      </c>
      <c r="W134" s="132">
        <f t="shared" si="18"/>
        <v>8.7889187987699735E-2</v>
      </c>
      <c r="X134" s="133">
        <f t="shared" si="20"/>
        <v>12.436122087429592</v>
      </c>
    </row>
    <row r="135" spans="1:31" x14ac:dyDescent="0.2">
      <c r="A135" s="122" t="s">
        <v>156</v>
      </c>
      <c r="B135" s="123">
        <v>52.728734652543935</v>
      </c>
      <c r="C135" s="123">
        <v>505.29999999999995</v>
      </c>
      <c r="D135" s="123">
        <v>712.6</v>
      </c>
      <c r="E135" s="123">
        <v>240.4</v>
      </c>
      <c r="F135" s="123">
        <v>133.69999999999999</v>
      </c>
      <c r="G135" s="123">
        <v>254.06199999999998</v>
      </c>
      <c r="H135" s="124"/>
      <c r="I135" s="123">
        <f>+B135/B$7*100</f>
        <v>182.31205515678573</v>
      </c>
      <c r="J135" s="123">
        <f t="shared" si="25"/>
        <v>180.34247403427946</v>
      </c>
      <c r="K135" s="123">
        <f t="shared" si="25"/>
        <v>221.82702488303505</v>
      </c>
      <c r="L135" s="123">
        <f t="shared" si="25"/>
        <v>134.69390613728527</v>
      </c>
      <c r="M135" s="123">
        <f t="shared" si="25"/>
        <v>137.83635412362145</v>
      </c>
      <c r="N135" s="123">
        <f t="shared" si="25"/>
        <v>109.84232393848599</v>
      </c>
      <c r="O135" s="125"/>
      <c r="P135" s="126">
        <f t="shared" si="23"/>
        <v>161.38180086016436</v>
      </c>
      <c r="Q135" s="127">
        <f t="shared" si="16"/>
        <v>-0.81161343342845971</v>
      </c>
      <c r="R135" s="128">
        <f t="shared" si="19"/>
        <v>4.6639357926575586</v>
      </c>
      <c r="S135" s="129"/>
      <c r="T135" s="130">
        <f t="shared" si="24"/>
        <v>173.19645239894643</v>
      </c>
      <c r="U135" s="130">
        <f t="shared" ref="U135:U138" si="26">+I135*1.05</f>
        <v>191.42765791462503</v>
      </c>
      <c r="V135" s="131">
        <f t="shared" si="17"/>
        <v>173.19645239894643</v>
      </c>
      <c r="W135" s="132">
        <f t="shared" si="18"/>
        <v>0.31846213076083263</v>
      </c>
      <c r="X135" s="133">
        <f t="shared" si="20"/>
        <v>11.190401742534807</v>
      </c>
    </row>
    <row r="136" spans="1:31" s="137" customFormat="1" ht="11.25" customHeight="1" x14ac:dyDescent="0.25">
      <c r="A136" s="122" t="s">
        <v>157</v>
      </c>
      <c r="B136" s="123">
        <v>52.985886862918967</v>
      </c>
      <c r="C136" s="123">
        <v>499.74999999999994</v>
      </c>
      <c r="D136" s="123">
        <v>633.5</v>
      </c>
      <c r="E136" s="123">
        <v>230.5</v>
      </c>
      <c r="F136" s="123">
        <v>134.14500000000001</v>
      </c>
      <c r="G136" s="123">
        <v>251.61750000000001</v>
      </c>
      <c r="H136" s="124"/>
      <c r="I136" s="123">
        <f>+B136/B$7*100</f>
        <v>183.20117089738736</v>
      </c>
      <c r="J136" s="123">
        <f t="shared" si="25"/>
        <v>178.36166910475197</v>
      </c>
      <c r="K136" s="123">
        <f t="shared" si="25"/>
        <v>197.20378931153903</v>
      </c>
      <c r="L136" s="123">
        <f t="shared" si="25"/>
        <v>129.14702730717244</v>
      </c>
      <c r="M136" s="123">
        <f t="shared" si="25"/>
        <v>138.29512134564851</v>
      </c>
      <c r="N136" s="123">
        <f t="shared" si="25"/>
        <v>108.78545765833536</v>
      </c>
      <c r="O136" s="125"/>
      <c r="P136" s="126">
        <f t="shared" si="23"/>
        <v>156.18003524421664</v>
      </c>
      <c r="Q136" s="127">
        <f t="shared" si="16"/>
        <v>-3.2232665568374674</v>
      </c>
      <c r="R136" s="128">
        <f t="shared" si="19"/>
        <v>-2.6829178361189809</v>
      </c>
      <c r="S136" s="129"/>
      <c r="T136" s="130">
        <f t="shared" si="24"/>
        <v>174.04111235251798</v>
      </c>
      <c r="U136" s="130">
        <f t="shared" si="26"/>
        <v>192.36122944225673</v>
      </c>
      <c r="V136" s="131">
        <f t="shared" si="17"/>
        <v>174.04111235251798</v>
      </c>
      <c r="W136" s="132">
        <f t="shared" si="18"/>
        <v>0.48768894620654368</v>
      </c>
      <c r="X136" s="133">
        <f t="shared" si="20"/>
        <v>7.7509499150052008</v>
      </c>
      <c r="Y136" s="134"/>
      <c r="Z136" s="135"/>
      <c r="AA136" s="136"/>
      <c r="AC136" s="138"/>
      <c r="AD136" s="138"/>
      <c r="AE136" s="139"/>
    </row>
    <row r="137" spans="1:31" s="137" customFormat="1" ht="11.25" customHeight="1" x14ac:dyDescent="0.25">
      <c r="A137" s="122" t="s">
        <v>158</v>
      </c>
      <c r="B137" s="123">
        <v>51.912923193905634</v>
      </c>
      <c r="C137" s="123">
        <v>489.75</v>
      </c>
      <c r="D137" s="123">
        <v>584.5</v>
      </c>
      <c r="E137" s="123">
        <v>219.5</v>
      </c>
      <c r="F137" s="123">
        <v>134.45699999999999</v>
      </c>
      <c r="G137" s="123">
        <v>251.00799999999998</v>
      </c>
      <c r="H137" s="124"/>
      <c r="I137" s="123">
        <f>+B137/B$7*100</f>
        <v>179.49134905365477</v>
      </c>
      <c r="J137" s="123">
        <f t="shared" si="25"/>
        <v>174.79265121371142</v>
      </c>
      <c r="K137" s="123">
        <f t="shared" si="25"/>
        <v>181.95045754158573</v>
      </c>
      <c r="L137" s="123">
        <f t="shared" si="25"/>
        <v>122.98382860704706</v>
      </c>
      <c r="M137" s="123">
        <f t="shared" si="25"/>
        <v>138.61677386985619</v>
      </c>
      <c r="N137" s="123">
        <f t="shared" si="25"/>
        <v>108.52194364820984</v>
      </c>
      <c r="O137" s="125"/>
      <c r="P137" s="126">
        <f>SUMPRODUCT($I$4:$N$4,I137:N137)</f>
        <v>151.78336564972116</v>
      </c>
      <c r="Q137" s="127">
        <f t="shared" ref="Q137:Q138" si="27">(+P137/P136-1)*100</f>
        <v>-2.8151290833175135</v>
      </c>
      <c r="R137" s="128">
        <f>+(+P137/P125-1)*100</f>
        <v>-7.7377065543591916</v>
      </c>
      <c r="S137" s="129"/>
      <c r="T137" s="130">
        <f>+I137*0.95</f>
        <v>170.51678160097202</v>
      </c>
      <c r="U137" s="130">
        <f t="shared" si="26"/>
        <v>188.46591650633752</v>
      </c>
      <c r="V137" s="131">
        <f t="shared" ref="V137:V138" si="28">IF(P137&lt;T137,T137,IF(P137&gt;U137,U137,P137))</f>
        <v>170.51678160097202</v>
      </c>
      <c r="W137" s="132">
        <f t="shared" ref="W137:W138" si="29">(+V137/V136-1)*100</f>
        <v>-2.0249989809347335</v>
      </c>
      <c r="X137" s="133">
        <f t="shared" si="20"/>
        <v>1.6477520633670473</v>
      </c>
      <c r="Y137" s="134"/>
      <c r="Z137" s="135"/>
      <c r="AA137" s="136"/>
      <c r="AC137" s="138"/>
      <c r="AD137" s="138"/>
      <c r="AE137" s="139"/>
    </row>
    <row r="138" spans="1:31" x14ac:dyDescent="0.2">
      <c r="A138" s="122" t="s">
        <v>159</v>
      </c>
      <c r="B138" s="123">
        <v>48.720418190163713</v>
      </c>
      <c r="C138" s="123">
        <v>464.36666666666667</v>
      </c>
      <c r="D138" s="123">
        <v>541.79999999999995</v>
      </c>
      <c r="E138" s="123">
        <v>213</v>
      </c>
      <c r="F138" s="123">
        <v>134.36600000000001</v>
      </c>
      <c r="G138" s="123">
        <v>257.33999999999997</v>
      </c>
      <c r="H138" s="124"/>
      <c r="I138" s="123">
        <f>+B138/B$7*100</f>
        <v>168.45311435741536</v>
      </c>
      <c r="J138" s="123">
        <f t="shared" si="25"/>
        <v>165.73329413362015</v>
      </c>
      <c r="K138" s="123">
        <f t="shared" si="25"/>
        <v>168.65826842776929</v>
      </c>
      <c r="L138" s="123">
        <f t="shared" si="25"/>
        <v>119.34193846606389</v>
      </c>
      <c r="M138" s="123">
        <f t="shared" si="25"/>
        <v>138.52295855029561</v>
      </c>
      <c r="N138" s="123">
        <f t="shared" si="25"/>
        <v>111.25954941049815</v>
      </c>
      <c r="O138" s="125"/>
      <c r="P138" s="126">
        <f>SUMPRODUCT($I$4:$N$4,I138:N138)</f>
        <v>146.40581480207632</v>
      </c>
      <c r="Q138" s="127">
        <f t="shared" si="27"/>
        <v>-3.5429118498102818</v>
      </c>
      <c r="R138" s="128">
        <f>+(+P138/P126-1)*100</f>
        <v>-11.483987214077407</v>
      </c>
      <c r="S138" s="129"/>
      <c r="T138" s="130">
        <f>+I138*0.95</f>
        <v>160.03045863954458</v>
      </c>
      <c r="U138" s="130">
        <f t="shared" si="26"/>
        <v>176.87577007528614</v>
      </c>
      <c r="V138" s="131">
        <f t="shared" si="28"/>
        <v>160.03045863954458</v>
      </c>
      <c r="W138" s="132">
        <f t="shared" si="29"/>
        <v>-6.1497307555139047</v>
      </c>
      <c r="X138" s="133">
        <f t="shared" si="20"/>
        <v>-7.6499306345708558</v>
      </c>
    </row>
    <row r="139" spans="1:31" x14ac:dyDescent="0.2">
      <c r="A139" s="151" t="s">
        <v>160</v>
      </c>
      <c r="B139" s="152">
        <v>46.756184929651184</v>
      </c>
      <c r="C139" s="153">
        <v>438.83333333333331</v>
      </c>
      <c r="D139" s="153">
        <v>455</v>
      </c>
      <c r="E139" s="153">
        <v>203</v>
      </c>
      <c r="F139" s="153">
        <v>133.90700000000001</v>
      </c>
      <c r="G139" s="153">
        <v>255.28749999999999</v>
      </c>
      <c r="H139" s="150"/>
      <c r="I139" s="153">
        <f>+B139/B$7*100</f>
        <v>161.6616864027892</v>
      </c>
      <c r="J139" s="153">
        <f>+C139/C$7*100</f>
        <v>156.62040178516324</v>
      </c>
      <c r="K139" s="153">
        <f>+D139/D$7*100</f>
        <v>141.63808072099488</v>
      </c>
      <c r="L139" s="153">
        <f>+E139/E$7*100</f>
        <v>113.73903055685901</v>
      </c>
      <c r="M139" s="153">
        <f>+F139/F$7*100</f>
        <v>138.04975820218235</v>
      </c>
      <c r="N139" s="153">
        <f>+G139/G$7*100</f>
        <v>110.3721621983856</v>
      </c>
      <c r="O139" s="125"/>
      <c r="P139" s="126">
        <f>SUMPRODUCT($I$4:$N$4,I139:N139)</f>
        <v>138.3000824571059</v>
      </c>
      <c r="Q139" s="154">
        <f>(+P139/P138-1)*100</f>
        <v>-5.5364825201297041</v>
      </c>
      <c r="R139" s="155">
        <f>+(+P139/P127-1)*100</f>
        <v>-17.291141222681016</v>
      </c>
      <c r="S139" s="129"/>
      <c r="T139" s="130">
        <f>+I139*0.95</f>
        <v>153.57860208264972</v>
      </c>
      <c r="U139" s="130">
        <f>+I139*1.05</f>
        <v>169.74477072292868</v>
      </c>
      <c r="V139" s="131">
        <f>IF(P139&lt;T139,T139,IF(P139&gt;U139,U139,P139))</f>
        <v>153.57860208264972</v>
      </c>
      <c r="W139" s="156">
        <f>(+V139/V138-1)*100</f>
        <v>-4.0316428583305637</v>
      </c>
      <c r="X139" s="157">
        <f>+(V139/V127-1)*100</f>
        <v>-12.869873350989625</v>
      </c>
    </row>
    <row r="140" spans="1:31" s="137" customFormat="1" ht="15" x14ac:dyDescent="0.25">
      <c r="A140" s="164" t="s">
        <v>161</v>
      </c>
      <c r="B140" s="165">
        <f>'[4]Indicador 5EM'!H265</f>
        <v>43.72018581107551</v>
      </c>
      <c r="C140" s="166">
        <f>'[4]Indicadores Quesos, MG y SMP'!S928</f>
        <v>419.91666666666663</v>
      </c>
      <c r="D140" s="166">
        <f>'[4]Indicadores Quesos, MG y SMP'!L928</f>
        <v>428.75</v>
      </c>
      <c r="E140" s="166">
        <f>'[4]Indicadores Quesos, MG y SMP'!M928</f>
        <v>208.25</v>
      </c>
      <c r="F140" s="166">
        <f>'[4]IPRI 2021'!B213</f>
        <v>133.523</v>
      </c>
      <c r="G140" s="166">
        <f>[4]SILUM!AM3</f>
        <v>256.76200000000006</v>
      </c>
      <c r="H140" s="174"/>
      <c r="I140" s="166">
        <f t="shared" ref="I140:N142" si="30">+B140/B$7*100</f>
        <v>151.16457809156182</v>
      </c>
      <c r="J140" s="166">
        <f t="shared" si="30"/>
        <v>149.86900960794483</v>
      </c>
      <c r="K140" s="166">
        <f t="shared" si="30"/>
        <v>133.46665298709132</v>
      </c>
      <c r="L140" s="166">
        <f t="shared" si="30"/>
        <v>116.68055720919158</v>
      </c>
      <c r="M140" s="170">
        <f t="shared" si="30"/>
        <v>137.65387817238826</v>
      </c>
      <c r="N140" s="171">
        <f t="shared" si="30"/>
        <v>111.00965425405431</v>
      </c>
      <c r="O140" s="125"/>
      <c r="P140" s="167">
        <f t="shared" ref="P140:P142" si="31">SUMPRODUCT($I$4:$N$4,I140:N140)</f>
        <v>134.23846781782882</v>
      </c>
      <c r="Q140" s="188">
        <f>(+P140/P139-1)*100</f>
        <v>-2.9368128833450302</v>
      </c>
      <c r="R140" s="189">
        <f t="shared" ref="R140:R142" si="32">+(+P140/P128-1)*100</f>
        <v>-18.985710125984724</v>
      </c>
      <c r="S140" s="172"/>
      <c r="T140" s="168">
        <f t="shared" ref="T140:T142" si="33">+I140*0.95</f>
        <v>143.60634918698372</v>
      </c>
      <c r="U140" s="168">
        <f t="shared" ref="U140:U142" si="34">+I140*1.05</f>
        <v>158.72280699613992</v>
      </c>
      <c r="V140" s="169">
        <f t="shared" ref="V140:V142" si="35">IF(P140&lt;T140,T140,IF(P140&gt;U140,U140,P140))</f>
        <v>143.60634918698372</v>
      </c>
      <c r="W140" s="175">
        <f>(+V140/V139-1)*100</f>
        <v>-6.4932567170388422</v>
      </c>
      <c r="X140" s="176">
        <f>+(V140/V128-1)*100</f>
        <v>-17.340753181162061</v>
      </c>
      <c r="Y140" s="134"/>
      <c r="Z140" s="135"/>
      <c r="AA140" s="136"/>
      <c r="AC140" s="138"/>
      <c r="AD140" s="138"/>
      <c r="AE140" s="139"/>
    </row>
    <row r="141" spans="1:31" s="137" customFormat="1" ht="15" x14ac:dyDescent="0.25">
      <c r="A141" s="164" t="s">
        <v>162</v>
      </c>
      <c r="B141" s="165">
        <v>42.51121954581162</v>
      </c>
      <c r="C141" s="166">
        <v>406.12499999999994</v>
      </c>
      <c r="D141" s="166">
        <v>412.75</v>
      </c>
      <c r="E141" s="166">
        <v>226.25</v>
      </c>
      <c r="F141" s="166">
        <v>133.90899999999999</v>
      </c>
      <c r="G141" s="166">
        <v>258.09749999999997</v>
      </c>
      <c r="H141" s="174"/>
      <c r="I141" s="166">
        <v>146.98452093889415</v>
      </c>
      <c r="J141" s="166">
        <v>144.94673909988472</v>
      </c>
      <c r="K141" s="166">
        <v>128.48597322547391</v>
      </c>
      <c r="L141" s="166">
        <v>126.76579144576034</v>
      </c>
      <c r="M141" s="170">
        <v>138.05182007733751</v>
      </c>
      <c r="N141" s="171">
        <v>111.58705041569925</v>
      </c>
      <c r="O141" s="125"/>
      <c r="P141" s="190">
        <f t="shared" si="31"/>
        <v>132.87163519173768</v>
      </c>
      <c r="Q141" s="191">
        <f t="shared" ref="Q141:Q142" si="36">(+P141/P140-1)*100</f>
        <v>-1.0182123263996368</v>
      </c>
      <c r="R141" s="192">
        <f t="shared" ref="R141:R142" si="37">+(+P141/P129-1)*100</f>
        <v>-19.351077017535921</v>
      </c>
      <c r="S141" s="177"/>
      <c r="T141" s="193">
        <f t="shared" ref="T141:T142" si="38">+I141*0.95</f>
        <v>139.63529489194943</v>
      </c>
      <c r="U141" s="193">
        <f t="shared" ref="U141:U142" si="39">+I141*1.05</f>
        <v>154.33374698583887</v>
      </c>
      <c r="V141" s="194">
        <f t="shared" ref="V141:V142" si="40">IF(P141&lt;T141,T141,IF(P141&gt;U141,U141,P141))</f>
        <v>139.63529489194943</v>
      </c>
      <c r="W141" s="195">
        <f t="shared" ref="W141:W142" si="41">(+V141/V140-1)*100</f>
        <v>-2.7652358809454491</v>
      </c>
      <c r="X141" s="196">
        <f t="shared" ref="X141:X142" si="42">+(V141/V129-1)*100</f>
        <v>-19.526071422110647</v>
      </c>
      <c r="Y141" s="134"/>
      <c r="Z141" s="135"/>
      <c r="AA141" s="136"/>
      <c r="AC141" s="138"/>
      <c r="AD141" s="138"/>
      <c r="AE141" s="139"/>
    </row>
    <row r="142" spans="1:31" s="137" customFormat="1" ht="15" x14ac:dyDescent="0.25">
      <c r="A142" s="140" t="s">
        <v>163</v>
      </c>
      <c r="B142" s="158">
        <f>'[4]Indicador 5EM'!H267</f>
        <v>41.805803565540216</v>
      </c>
      <c r="C142" s="159">
        <f>'[4]Indicadores Quesos, MG y SMP'!S930</f>
        <v>398.73333333333335</v>
      </c>
      <c r="D142" s="159">
        <f>'[4]Indicadores Quesos, MG y SMP'!L930</f>
        <v>433.6</v>
      </c>
      <c r="E142" s="159">
        <f>'[4]Indicadores Quesos, MG y SMP'!M930</f>
        <v>250.4</v>
      </c>
      <c r="F142" s="159">
        <f>'[4]IPRI 2021'!B215</f>
        <v>134.63499999999999</v>
      </c>
      <c r="G142" s="159">
        <f>[4]SILUM!AM5</f>
        <v>263.6925</v>
      </c>
      <c r="H142" s="160"/>
      <c r="I142" s="159">
        <f t="shared" si="30"/>
        <v>144.54551234232594</v>
      </c>
      <c r="J142" s="159">
        <f t="shared" si="30"/>
        <v>142.30864004209062</v>
      </c>
      <c r="K142" s="159">
        <f t="shared" si="30"/>
        <v>134.97642153983159</v>
      </c>
      <c r="L142" s="159">
        <f t="shared" si="30"/>
        <v>140.29681404649014</v>
      </c>
      <c r="M142" s="161">
        <f t="shared" si="30"/>
        <v>138.80028075866699</v>
      </c>
      <c r="N142" s="162">
        <f t="shared" si="30"/>
        <v>114.00601823629357</v>
      </c>
      <c r="O142" s="163"/>
      <c r="P142" s="197">
        <f t="shared" si="31"/>
        <v>134.94510848005672</v>
      </c>
      <c r="Q142" s="198">
        <f t="shared" si="36"/>
        <v>1.5605085956283737</v>
      </c>
      <c r="R142" s="199">
        <f t="shared" si="37"/>
        <v>-17.833033317102355</v>
      </c>
      <c r="S142" s="173"/>
      <c r="T142" s="200">
        <f t="shared" si="38"/>
        <v>137.31823672520963</v>
      </c>
      <c r="U142" s="200">
        <f t="shared" si="39"/>
        <v>151.77278795944224</v>
      </c>
      <c r="V142" s="201">
        <f t="shared" si="40"/>
        <v>137.31823672520963</v>
      </c>
      <c r="W142" s="202">
        <f t="shared" si="41"/>
        <v>-1.6593642520916774</v>
      </c>
      <c r="X142" s="203">
        <f t="shared" si="42"/>
        <v>-19.807493757823881</v>
      </c>
      <c r="Y142" s="134"/>
      <c r="Z142" s="135"/>
      <c r="AA142" s="136"/>
      <c r="AC142" s="138"/>
      <c r="AD142" s="138"/>
      <c r="AE142" s="139"/>
    </row>
    <row r="143" spans="1:31" ht="33.75" customHeight="1" x14ac:dyDescent="0.2">
      <c r="A143" s="1"/>
      <c r="B143" s="2"/>
      <c r="C143" s="141"/>
      <c r="D143" s="2"/>
      <c r="E143" s="2"/>
      <c r="F143" s="2"/>
      <c r="G143" s="2"/>
      <c r="H143" s="5"/>
      <c r="I143" s="142"/>
      <c r="J143" s="143"/>
      <c r="K143" s="143"/>
      <c r="L143" s="143"/>
      <c r="M143" s="143"/>
      <c r="N143" s="143"/>
      <c r="O143" s="24"/>
      <c r="P143" s="14"/>
      <c r="Q143" s="144"/>
      <c r="R143" s="14"/>
      <c r="S143" s="14"/>
      <c r="T143" s="14"/>
      <c r="U143" s="14"/>
      <c r="V143" s="14"/>
      <c r="W143" s="144"/>
      <c r="X143" s="14"/>
    </row>
    <row r="144" spans="1:31" x14ac:dyDescent="0.2">
      <c r="A144" s="1"/>
      <c r="B144" s="2"/>
      <c r="C144" s="141"/>
      <c r="D144" s="2"/>
      <c r="E144" s="2"/>
      <c r="F144" s="2"/>
      <c r="G144" s="2"/>
      <c r="H144" s="5"/>
      <c r="I144" s="142"/>
      <c r="J144" s="143"/>
      <c r="K144" s="143"/>
      <c r="L144" s="143"/>
      <c r="M144" s="143"/>
      <c r="N144" s="143"/>
      <c r="O144" s="24"/>
      <c r="P144" s="14"/>
      <c r="Q144" s="144"/>
      <c r="R144" s="14"/>
      <c r="S144" s="14"/>
      <c r="T144" s="14"/>
      <c r="U144" s="14"/>
      <c r="V144" s="14"/>
      <c r="W144" s="144"/>
      <c r="X144" s="14"/>
    </row>
    <row r="145" spans="1:24" x14ac:dyDescent="0.2">
      <c r="A145" s="1"/>
      <c r="B145" s="2"/>
      <c r="C145" s="141"/>
      <c r="D145" s="2"/>
      <c r="E145" s="2"/>
      <c r="F145" s="2"/>
      <c r="G145" s="2"/>
      <c r="H145" s="5"/>
      <c r="I145" s="142"/>
      <c r="J145" s="143"/>
      <c r="K145" s="143"/>
      <c r="L145" s="143"/>
      <c r="M145" s="143"/>
      <c r="N145" s="143"/>
      <c r="O145" s="24"/>
      <c r="P145" s="14"/>
      <c r="Q145" s="144"/>
      <c r="R145" s="14"/>
      <c r="S145" s="14"/>
      <c r="T145" s="14"/>
      <c r="U145" s="14"/>
      <c r="V145" s="14"/>
      <c r="W145" s="144"/>
      <c r="X145" s="14"/>
    </row>
    <row r="146" spans="1:24" x14ac:dyDescent="0.2">
      <c r="A146" s="1"/>
      <c r="B146" s="2"/>
      <c r="C146" s="141"/>
      <c r="D146" s="2"/>
      <c r="E146" s="2"/>
      <c r="F146" s="2"/>
      <c r="G146" s="2"/>
      <c r="H146" s="5"/>
      <c r="I146" s="142"/>
      <c r="J146" s="143"/>
      <c r="K146" s="143"/>
      <c r="L146" s="143"/>
      <c r="M146" s="143"/>
      <c r="N146" s="143"/>
      <c r="O146" s="24"/>
      <c r="P146" s="14"/>
      <c r="Q146" s="144"/>
      <c r="R146" s="14"/>
      <c r="S146" s="14"/>
      <c r="T146" s="14"/>
      <c r="U146" s="14"/>
      <c r="V146" s="14"/>
      <c r="W146" s="144"/>
      <c r="X146" s="14"/>
    </row>
    <row r="147" spans="1:24" x14ac:dyDescent="0.2">
      <c r="A147" s="1"/>
      <c r="B147" s="2"/>
      <c r="C147" s="141"/>
      <c r="D147" s="2"/>
      <c r="E147" s="2"/>
      <c r="F147" s="2"/>
      <c r="G147" s="2"/>
      <c r="H147" s="5"/>
      <c r="I147" s="142"/>
      <c r="J147" s="143"/>
      <c r="K147" s="143"/>
      <c r="L147" s="143"/>
      <c r="M147" s="143"/>
      <c r="N147" s="143"/>
      <c r="O147" s="24"/>
      <c r="P147" s="14"/>
      <c r="Q147" s="144"/>
      <c r="R147" s="14"/>
      <c r="S147" s="14"/>
      <c r="T147" s="14"/>
      <c r="U147" s="14"/>
      <c r="V147" s="14"/>
      <c r="W147" s="144"/>
      <c r="X147" s="14"/>
    </row>
    <row r="148" spans="1:24" x14ac:dyDescent="0.2">
      <c r="A148" s="1"/>
      <c r="B148" s="2"/>
      <c r="C148" s="141"/>
      <c r="D148" s="2"/>
      <c r="E148" s="2"/>
      <c r="F148" s="2"/>
      <c r="G148" s="2"/>
      <c r="H148" s="5"/>
      <c r="I148" s="142"/>
      <c r="J148" s="143"/>
      <c r="K148" s="143"/>
      <c r="L148" s="143"/>
      <c r="M148" s="143"/>
      <c r="N148" s="143"/>
      <c r="O148" s="24"/>
      <c r="P148" s="14"/>
      <c r="Q148" s="144"/>
      <c r="R148" s="14"/>
      <c r="S148" s="14"/>
      <c r="T148" s="14"/>
      <c r="U148" s="14"/>
      <c r="V148" s="14"/>
      <c r="W148" s="144"/>
      <c r="X148" s="14"/>
    </row>
    <row r="149" spans="1:24" x14ac:dyDescent="0.2">
      <c r="A149" s="1"/>
      <c r="B149" s="2"/>
      <c r="C149" s="141"/>
      <c r="D149" s="2"/>
      <c r="E149" s="2"/>
      <c r="F149" s="2"/>
      <c r="G149" s="2"/>
      <c r="H149" s="5"/>
      <c r="I149" s="142"/>
      <c r="J149" s="143"/>
      <c r="K149" s="143"/>
      <c r="L149" s="143"/>
      <c r="M149" s="143"/>
      <c r="N149" s="143"/>
      <c r="O149" s="24"/>
      <c r="P149" s="14"/>
      <c r="Q149" s="144"/>
      <c r="R149" s="14"/>
      <c r="S149" s="14"/>
      <c r="T149" s="14"/>
      <c r="U149" s="14"/>
      <c r="V149" s="14"/>
      <c r="W149" s="144"/>
      <c r="X149" s="14"/>
    </row>
    <row r="150" spans="1:24" x14ac:dyDescent="0.2">
      <c r="A150" s="1"/>
      <c r="B150" s="2"/>
      <c r="C150" s="141"/>
      <c r="D150" s="2"/>
      <c r="E150" s="2"/>
      <c r="F150" s="2"/>
      <c r="G150" s="2"/>
      <c r="H150" s="5"/>
      <c r="I150" s="142"/>
      <c r="J150" s="143"/>
      <c r="K150" s="143"/>
      <c r="L150" s="143"/>
      <c r="M150" s="143"/>
      <c r="N150" s="143"/>
      <c r="O150" s="24"/>
      <c r="P150" s="14"/>
      <c r="Q150" s="144"/>
      <c r="R150" s="14"/>
      <c r="S150" s="14"/>
      <c r="T150" s="14"/>
      <c r="U150" s="14"/>
      <c r="V150" s="14"/>
      <c r="W150" s="144"/>
      <c r="X150" s="14"/>
    </row>
    <row r="151" spans="1:24" x14ac:dyDescent="0.2">
      <c r="A151" s="1"/>
      <c r="B151" s="2"/>
      <c r="C151" s="141"/>
      <c r="D151" s="2"/>
      <c r="E151" s="2"/>
      <c r="F151" s="2"/>
      <c r="G151" s="2"/>
      <c r="H151" s="5"/>
      <c r="I151" s="142"/>
      <c r="J151" s="143"/>
      <c r="K151" s="143"/>
      <c r="L151" s="143"/>
      <c r="M151" s="143"/>
      <c r="N151" s="143"/>
      <c r="O151" s="24"/>
      <c r="P151" s="14"/>
      <c r="Q151" s="144"/>
      <c r="R151" s="14"/>
      <c r="S151" s="14"/>
      <c r="T151" s="14"/>
      <c r="U151" s="14"/>
      <c r="V151" s="14"/>
      <c r="W151" s="144"/>
      <c r="X151" s="14"/>
    </row>
    <row r="152" spans="1:24" x14ac:dyDescent="0.2">
      <c r="A152" s="1"/>
      <c r="B152" s="2"/>
      <c r="C152" s="141"/>
      <c r="D152" s="2"/>
      <c r="E152" s="2"/>
      <c r="F152" s="2"/>
      <c r="G152" s="2"/>
      <c r="H152" s="5"/>
      <c r="I152" s="142"/>
      <c r="J152" s="143"/>
      <c r="K152" s="143"/>
      <c r="L152" s="143"/>
      <c r="M152" s="143"/>
      <c r="N152" s="143"/>
      <c r="O152" s="24"/>
      <c r="P152" s="14"/>
      <c r="Q152" s="144"/>
      <c r="R152" s="14"/>
      <c r="S152" s="14"/>
      <c r="T152" s="14"/>
      <c r="U152" s="14"/>
      <c r="V152" s="14"/>
      <c r="W152" s="144"/>
      <c r="X152" s="14"/>
    </row>
    <row r="153" spans="1:24" x14ac:dyDescent="0.2">
      <c r="A153" s="1"/>
      <c r="B153" s="2"/>
      <c r="C153" s="141"/>
      <c r="D153" s="2"/>
      <c r="E153" s="2"/>
      <c r="F153" s="2"/>
      <c r="G153" s="2"/>
      <c r="H153" s="5"/>
      <c r="I153" s="142"/>
      <c r="J153" s="143"/>
      <c r="K153" s="143"/>
      <c r="L153" s="143"/>
      <c r="M153" s="143"/>
      <c r="N153" s="143"/>
      <c r="O153" s="24"/>
      <c r="P153" s="14"/>
      <c r="Q153" s="144"/>
      <c r="R153" s="14"/>
      <c r="S153" s="14"/>
      <c r="T153" s="14"/>
      <c r="U153" s="14"/>
      <c r="V153" s="14"/>
      <c r="W153" s="144"/>
      <c r="X153" s="14"/>
    </row>
    <row r="154" spans="1:24" x14ac:dyDescent="0.2">
      <c r="A154" s="1"/>
      <c r="B154" s="2"/>
      <c r="C154" s="141"/>
      <c r="D154" s="2"/>
      <c r="E154" s="2"/>
      <c r="F154" s="2"/>
      <c r="G154" s="2"/>
      <c r="H154" s="5"/>
      <c r="I154" s="142"/>
      <c r="J154" s="143"/>
      <c r="K154" s="143"/>
      <c r="L154" s="143"/>
      <c r="M154" s="143"/>
      <c r="N154" s="143"/>
      <c r="O154" s="24"/>
      <c r="P154" s="14"/>
      <c r="Q154" s="144"/>
      <c r="R154" s="14"/>
      <c r="S154" s="14"/>
      <c r="T154" s="14"/>
      <c r="U154" s="14"/>
      <c r="V154" s="14"/>
      <c r="W154" s="144"/>
      <c r="X154" s="14"/>
    </row>
    <row r="155" spans="1:24" x14ac:dyDescent="0.2">
      <c r="A155" s="1"/>
      <c r="B155" s="2"/>
      <c r="C155" s="141"/>
      <c r="D155" s="2"/>
      <c r="E155" s="2"/>
      <c r="F155" s="2"/>
      <c r="G155" s="2"/>
      <c r="H155" s="5"/>
      <c r="I155" s="142"/>
      <c r="J155" s="143"/>
      <c r="K155" s="143"/>
      <c r="L155" s="143"/>
      <c r="M155" s="143"/>
      <c r="N155" s="143"/>
      <c r="O155" s="24"/>
      <c r="P155" s="14"/>
      <c r="Q155" s="144"/>
      <c r="R155" s="14"/>
      <c r="S155" s="14"/>
      <c r="T155" s="14"/>
      <c r="U155" s="14"/>
      <c r="V155" s="14"/>
      <c r="W155" s="144"/>
      <c r="X155" s="14"/>
    </row>
    <row r="156" spans="1:24" x14ac:dyDescent="0.2">
      <c r="A156" s="1"/>
      <c r="B156" s="2"/>
      <c r="C156" s="141"/>
      <c r="D156" s="2"/>
      <c r="E156" s="2"/>
      <c r="F156" s="2"/>
      <c r="G156" s="2"/>
      <c r="H156" s="5"/>
      <c r="I156" s="142"/>
      <c r="J156" s="143"/>
      <c r="K156" s="143"/>
      <c r="L156" s="143"/>
      <c r="M156" s="143"/>
      <c r="N156" s="143"/>
      <c r="O156" s="24"/>
      <c r="P156" s="14"/>
      <c r="Q156" s="144"/>
      <c r="R156" s="14"/>
      <c r="S156" s="14"/>
      <c r="T156" s="14"/>
      <c r="U156" s="14"/>
      <c r="V156" s="14"/>
      <c r="W156" s="144"/>
      <c r="X156" s="14"/>
    </row>
    <row r="157" spans="1:24" x14ac:dyDescent="0.2">
      <c r="A157" s="1"/>
      <c r="B157" s="2"/>
      <c r="C157" s="141"/>
      <c r="D157" s="2"/>
      <c r="E157" s="2"/>
      <c r="F157" s="2"/>
      <c r="G157" s="2"/>
      <c r="H157" s="5"/>
      <c r="I157" s="142"/>
      <c r="J157" s="143"/>
      <c r="K157" s="143"/>
      <c r="L157" s="143"/>
      <c r="M157" s="143"/>
      <c r="N157" s="143"/>
      <c r="O157" s="24"/>
      <c r="P157" s="14"/>
      <c r="Q157" s="144"/>
      <c r="R157" s="14"/>
      <c r="S157" s="14"/>
      <c r="T157" s="14"/>
      <c r="U157" s="14"/>
      <c r="V157" s="14"/>
      <c r="W157" s="144"/>
      <c r="X157" s="14"/>
    </row>
    <row r="158" spans="1:24" x14ac:dyDescent="0.2">
      <c r="A158" s="1"/>
      <c r="B158" s="2"/>
      <c r="C158" s="141"/>
      <c r="D158" s="2"/>
      <c r="E158" s="2"/>
      <c r="F158" s="2"/>
      <c r="G158" s="2"/>
      <c r="H158" s="5"/>
      <c r="I158" s="142"/>
      <c r="J158" s="143"/>
      <c r="K158" s="143"/>
      <c r="L158" s="143"/>
      <c r="M158" s="143"/>
      <c r="N158" s="143"/>
      <c r="O158" s="24"/>
      <c r="P158" s="14"/>
      <c r="Q158" s="144"/>
      <c r="R158" s="14"/>
      <c r="S158" s="14"/>
      <c r="T158" s="14"/>
      <c r="U158" s="14"/>
      <c r="V158" s="14"/>
      <c r="W158" s="144"/>
      <c r="X158" s="14"/>
    </row>
  </sheetData>
  <mergeCells count="9">
    <mergeCell ref="B3:G3"/>
    <mergeCell ref="I3:N3"/>
    <mergeCell ref="P3:R4"/>
    <mergeCell ref="T3:X4"/>
    <mergeCell ref="B4:B5"/>
    <mergeCell ref="C4:C5"/>
    <mergeCell ref="F4:F5"/>
    <mergeCell ref="G4:G5"/>
    <mergeCell ref="I5:N5"/>
  </mergeCells>
  <printOptions horizontalCentered="1" verticalCentered="1"/>
  <pageMargins left="0.11811023622047245" right="0.11811023622047245" top="0" bottom="0" header="0.11811023622047245" footer="0.11811023622047245"/>
  <pageSetup paperSize="9" scale="38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Índices A2 y A3</vt:lpstr>
      <vt:lpstr>'Índices A2 y A3'!Área_de_impresión</vt:lpstr>
    </vt:vector>
  </TitlesOfParts>
  <Company>Grupo TRAGSA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Guisado Martinez, Laura</dc:creator>
  <cp:lastModifiedBy>Rico Rubio, Claudia</cp:lastModifiedBy>
  <dcterms:created xsi:type="dcterms:W3CDTF">2026-03-20T09:55:06Z</dcterms:created>
  <dcterms:modified xsi:type="dcterms:W3CDTF">2026-05-27T05:49:27Z</dcterms:modified>
</cp:coreProperties>
</file>